
<file path=[Content_Types].xml><?xml version="1.0" encoding="utf-8"?>
<Types xmlns="http://schemas.openxmlformats.org/package/2006/content-types">
  <Default Extension="bin" ContentType="application/vnd.openxmlformats-officedocument.spreadsheetml.printerSettings"/>
  <Default Extension="png" ContentType="image/png"/>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35" windowWidth="15195" windowHeight="7425" tabRatio="720"/>
  </bookViews>
  <sheets>
    <sheet name="Document Control" sheetId="10" r:id="rId1"/>
    <sheet name="Perf Test Effort Summary" sheetId="1" r:id="rId2"/>
    <sheet name="Perf Test Effort Phase wise" sheetId="7" r:id="rId3"/>
    <sheet name="Perf Test Effort Calculations" sheetId="5" r:id="rId4"/>
    <sheet name="Perf Test Est Guidelines" sheetId="6" r:id="rId5"/>
  </sheets>
  <calcPr calcId="125725"/>
</workbook>
</file>

<file path=xl/calcChain.xml><?xml version="1.0" encoding="utf-8"?>
<calcChain xmlns="http://schemas.openxmlformats.org/spreadsheetml/2006/main">
  <c r="D2" i="5"/>
  <c r="D6" s="1"/>
  <c r="C19"/>
  <c r="D19" s="1"/>
  <c r="C17"/>
  <c r="D17" s="1"/>
  <c r="C18"/>
  <c r="D18" s="1"/>
  <c r="C15"/>
  <c r="D15" s="1"/>
  <c r="C16"/>
  <c r="D16" s="1"/>
  <c r="C14"/>
  <c r="D14" s="1"/>
  <c r="C13"/>
  <c r="D13" s="1"/>
  <c r="C9"/>
  <c r="D8" l="1"/>
  <c r="D7"/>
  <c r="D5"/>
  <c r="G4" s="1"/>
  <c r="H4" s="1"/>
  <c r="G5"/>
  <c r="J14"/>
  <c r="D20"/>
  <c r="D9" l="1"/>
  <c r="I4"/>
  <c r="J13"/>
  <c r="G7"/>
  <c r="J16"/>
  <c r="J4"/>
  <c r="K4" s="1"/>
  <c r="G6"/>
  <c r="J15"/>
  <c r="H5"/>
  <c r="J5"/>
  <c r="I5"/>
  <c r="J17" l="1"/>
  <c r="I6"/>
  <c r="J6"/>
  <c r="G8"/>
  <c r="H6"/>
  <c r="J7"/>
  <c r="I7"/>
  <c r="H7"/>
  <c r="K5"/>
  <c r="I8" l="1"/>
  <c r="K6"/>
  <c r="K7"/>
  <c r="H8"/>
  <c r="J8"/>
  <c r="K8" l="1"/>
  <c r="C18" i="7" l="1"/>
  <c r="J19" l="1"/>
  <c r="J18"/>
  <c r="J20"/>
  <c r="J21"/>
  <c r="C21"/>
  <c r="P19" l="1"/>
  <c r="P20"/>
  <c r="P21"/>
  <c r="P18"/>
  <c r="C19"/>
  <c r="C20"/>
  <c r="C14"/>
  <c r="C12" i="1" s="1"/>
  <c r="K21" i="7" l="1"/>
  <c r="K18"/>
  <c r="K20"/>
  <c r="K19"/>
  <c r="C22"/>
  <c r="N18"/>
  <c r="O18" s="1"/>
  <c r="N20"/>
  <c r="O20" s="1"/>
  <c r="N21"/>
  <c r="O21" s="1"/>
  <c r="N19"/>
  <c r="O19" s="1"/>
  <c r="D13"/>
  <c r="D7"/>
  <c r="D8"/>
  <c r="D11"/>
  <c r="D10"/>
  <c r="D9"/>
  <c r="D12"/>
  <c r="D5"/>
  <c r="D6"/>
  <c r="D4"/>
  <c r="L18" l="1"/>
  <c r="M18" s="1"/>
  <c r="Q18"/>
  <c r="L21"/>
  <c r="M21" s="1"/>
  <c r="Q21" s="1"/>
  <c r="L20"/>
  <c r="M20" s="1"/>
  <c r="Q20"/>
  <c r="L19"/>
  <c r="M19" s="1"/>
  <c r="D14"/>
  <c r="Q19" l="1"/>
  <c r="Q22" s="1"/>
</calcChain>
</file>

<file path=xl/comments1.xml><?xml version="1.0" encoding="utf-8"?>
<comments xmlns="http://schemas.openxmlformats.org/spreadsheetml/2006/main">
  <authors>
    <author>fnfg</author>
  </authors>
  <commentList>
    <comment ref="C2" authorId="0">
      <text>
        <r>
          <rPr>
            <b/>
            <sz val="9"/>
            <color indexed="81"/>
            <rFont val="Tahoma"/>
            <family val="2"/>
          </rPr>
          <t>fnfg:</t>
        </r>
        <r>
          <rPr>
            <sz val="9"/>
            <color indexed="81"/>
            <rFont val="Tahoma"/>
            <family val="2"/>
          </rPr>
          <t xml:space="preserve">
The count of Business flows that has User Interface</t>
        </r>
      </text>
    </comment>
    <comment ref="C3" authorId="0">
      <text>
        <r>
          <rPr>
            <b/>
            <sz val="9"/>
            <color indexed="81"/>
            <rFont val="Tahoma"/>
            <family val="2"/>
          </rPr>
          <t>fnfg:</t>
        </r>
        <r>
          <rPr>
            <sz val="9"/>
            <color indexed="81"/>
            <rFont val="Tahoma"/>
            <family val="2"/>
          </rPr>
          <t xml:space="preserve">
The count of Back end services that need to be simulated during the test.</t>
        </r>
      </text>
    </comment>
    <comment ref="C4" authorId="0">
      <text>
        <r>
          <rPr>
            <b/>
            <sz val="9"/>
            <color indexed="81"/>
            <rFont val="Tahoma"/>
            <family val="2"/>
          </rPr>
          <t>fnfg:</t>
        </r>
        <r>
          <rPr>
            <sz val="9"/>
            <color indexed="81"/>
            <rFont val="Tahoma"/>
            <family val="2"/>
          </rPr>
          <t xml:space="preserve">
The count of Batch Jobs that need to be included in performance testing</t>
        </r>
      </text>
    </comment>
    <comment ref="C5" authorId="0">
      <text>
        <r>
          <rPr>
            <b/>
            <sz val="9"/>
            <color indexed="81"/>
            <rFont val="Tahoma"/>
            <family val="2"/>
          </rPr>
          <t>fnfg:</t>
        </r>
        <r>
          <rPr>
            <sz val="9"/>
            <color indexed="81"/>
            <rFont val="Tahoma"/>
            <family val="2"/>
          </rPr>
          <t xml:space="preserve">
Is smoke test required?</t>
        </r>
      </text>
    </comment>
    <comment ref="C6" authorId="0">
      <text>
        <r>
          <rPr>
            <b/>
            <sz val="9"/>
            <color indexed="81"/>
            <rFont val="Tahoma"/>
            <family val="2"/>
          </rPr>
          <t>fnfg:</t>
        </r>
        <r>
          <rPr>
            <sz val="9"/>
            <color indexed="81"/>
            <rFont val="Tahoma"/>
            <family val="2"/>
          </rPr>
          <t xml:space="preserve">
Is Isolation test Required?</t>
        </r>
      </text>
    </comment>
    <comment ref="C7" authorId="0">
      <text>
        <r>
          <rPr>
            <b/>
            <sz val="9"/>
            <color indexed="81"/>
            <rFont val="Tahoma"/>
            <family val="2"/>
          </rPr>
          <t>fnfg:</t>
        </r>
        <r>
          <rPr>
            <sz val="9"/>
            <color indexed="81"/>
            <rFont val="Tahoma"/>
            <family val="2"/>
          </rPr>
          <t xml:space="preserve">
Is stress test Required?</t>
        </r>
      </text>
    </comment>
    <comment ref="C8" authorId="0">
      <text>
        <r>
          <rPr>
            <b/>
            <sz val="9"/>
            <color indexed="81"/>
            <rFont val="Tahoma"/>
            <family val="2"/>
          </rPr>
          <t>fnfg:</t>
        </r>
        <r>
          <rPr>
            <sz val="9"/>
            <color indexed="81"/>
            <rFont val="Tahoma"/>
            <family val="2"/>
          </rPr>
          <t xml:space="preserve">
Is All in test Required for this project?</t>
        </r>
      </text>
    </comment>
    <comment ref="C9" authorId="0">
      <text>
        <r>
          <rPr>
            <b/>
            <sz val="9"/>
            <color indexed="81"/>
            <rFont val="Tahoma"/>
            <family val="2"/>
          </rPr>
          <t>fnfg:</t>
        </r>
        <r>
          <rPr>
            <sz val="9"/>
            <color indexed="81"/>
            <rFont val="Tahoma"/>
            <family val="2"/>
          </rPr>
          <t xml:space="preserve">
Is a separate test required for Batch Jobs?</t>
        </r>
      </text>
    </comment>
    <comment ref="C10" authorId="0">
      <text>
        <r>
          <rPr>
            <b/>
            <sz val="9"/>
            <color indexed="81"/>
            <rFont val="Tahoma"/>
            <family val="2"/>
          </rPr>
          <t>fnfg:</t>
        </r>
        <r>
          <rPr>
            <sz val="9"/>
            <color indexed="81"/>
            <rFont val="Tahoma"/>
            <family val="2"/>
          </rPr>
          <t xml:space="preserve">
Does this project have message based back end testing in scope?</t>
        </r>
      </text>
    </comment>
    <comment ref="C11" authorId="0">
      <text>
        <r>
          <rPr>
            <b/>
            <sz val="9"/>
            <color indexed="81"/>
            <rFont val="Tahoma"/>
            <family val="2"/>
          </rPr>
          <t>fnfg:</t>
        </r>
        <r>
          <rPr>
            <sz val="9"/>
            <color indexed="81"/>
            <rFont val="Tahoma"/>
            <family val="2"/>
          </rPr>
          <t xml:space="preserve">
Is user experience testing part of scope in this project?</t>
        </r>
      </text>
    </comment>
  </commentList>
</comments>
</file>

<file path=xl/comments2.xml><?xml version="1.0" encoding="utf-8"?>
<comments xmlns="http://schemas.openxmlformats.org/spreadsheetml/2006/main">
  <authors>
    <author>fnfg</author>
  </authors>
  <commentList>
    <comment ref="D2" authorId="0">
      <text>
        <r>
          <rPr>
            <b/>
            <sz val="9"/>
            <color indexed="81"/>
            <rFont val="Tahoma"/>
            <family val="2"/>
          </rPr>
          <t>fnfg:</t>
        </r>
        <r>
          <rPr>
            <sz val="9"/>
            <color indexed="81"/>
            <rFont val="Tahoma"/>
            <family val="2"/>
          </rPr>
          <t xml:space="preserve">
Count of automated scripts to be prepared</t>
        </r>
      </text>
    </comment>
    <comment ref="D3" authorId="0">
      <text>
        <r>
          <rPr>
            <b/>
            <sz val="9"/>
            <color indexed="81"/>
            <rFont val="Tahoma"/>
            <family val="2"/>
          </rPr>
          <t>fnfg:</t>
        </r>
        <r>
          <rPr>
            <sz val="9"/>
            <color indexed="81"/>
            <rFont val="Tahoma"/>
            <family val="2"/>
          </rPr>
          <t xml:space="preserve">
Is test data creation part of performance testing team's responsibility?</t>
        </r>
      </text>
    </comment>
  </commentList>
</comments>
</file>

<file path=xl/comments3.xml><?xml version="1.0" encoding="utf-8"?>
<comments xmlns="http://schemas.openxmlformats.org/spreadsheetml/2006/main">
  <authors>
    <author>prabu.chelladurai</author>
  </authors>
  <commentList>
    <comment ref="B9" authorId="0">
      <text>
        <r>
          <rPr>
            <sz val="8"/>
            <color indexed="81"/>
            <rFont val="Tahoma"/>
            <family val="2"/>
          </rPr>
          <t>Test data preparation effort can vary from 30% to 150% of the preparation time based on
1. Type of test data to be created
2. Mode of creating test data
3. Relationship that need to be built on that data
4. Dependencies on the test data
5. Reusability of the data</t>
        </r>
      </text>
    </comment>
  </commentList>
</comments>
</file>

<file path=xl/sharedStrings.xml><?xml version="1.0" encoding="utf-8"?>
<sst xmlns="http://schemas.openxmlformats.org/spreadsheetml/2006/main" count="208" uniqueCount="147">
  <si>
    <t>Summary</t>
  </si>
  <si>
    <t>Activities</t>
  </si>
  <si>
    <t>Effort
(Person Hours)</t>
  </si>
  <si>
    <t>Overall %age</t>
  </si>
  <si>
    <t>Work in the phase</t>
  </si>
  <si>
    <t>Planning, Track queries, project issues, status reporting</t>
  </si>
  <si>
    <t>Any Other Activity</t>
  </si>
  <si>
    <t>Total Efforts</t>
  </si>
  <si>
    <t>Yes</t>
  </si>
  <si>
    <t>Percentage Breakup</t>
  </si>
  <si>
    <t>Count</t>
  </si>
  <si>
    <t>Other</t>
  </si>
  <si>
    <t>Total</t>
  </si>
  <si>
    <t>Preparation</t>
  </si>
  <si>
    <t>Rework</t>
  </si>
  <si>
    <t>Traceability</t>
  </si>
  <si>
    <t>Total Preparation</t>
  </si>
  <si>
    <t>Activity</t>
  </si>
  <si>
    <t>Units</t>
  </si>
  <si>
    <t>Test preparation Rework</t>
  </si>
  <si>
    <t>of Execution Effort</t>
  </si>
  <si>
    <t>of the Total Effort attributed to other activities</t>
  </si>
  <si>
    <t>Debug, Dry Run</t>
  </si>
  <si>
    <t>Documentation</t>
  </si>
  <si>
    <t>Project Management &amp; Co-ordination</t>
  </si>
  <si>
    <t>High</t>
  </si>
  <si>
    <t>Medium</t>
  </si>
  <si>
    <t>Low</t>
  </si>
  <si>
    <t>Study &amp; Planning</t>
  </si>
  <si>
    <t>Debug &amp; Dry Run</t>
  </si>
  <si>
    <t>Script Complexity</t>
  </si>
  <si>
    <t>Test Script Preparation</t>
  </si>
  <si>
    <t>hours per script</t>
  </si>
  <si>
    <t>Dry Run</t>
  </si>
  <si>
    <t>Requirements Study, Analysis, Review &amp; Planning</t>
  </si>
  <si>
    <t>Effort</t>
  </si>
  <si>
    <t>Business flow document preparation</t>
  </si>
  <si>
    <t>of preparation effort</t>
  </si>
  <si>
    <t>of preparation Effort</t>
  </si>
  <si>
    <t>of dry run effort</t>
  </si>
  <si>
    <t>LR Scripting</t>
  </si>
  <si>
    <t>hours per execution</t>
  </si>
  <si>
    <t>One Round Transaction Mix (Load / Stress)</t>
  </si>
  <si>
    <t>Yes / No</t>
  </si>
  <si>
    <t>Transaction Mix - Stress</t>
  </si>
  <si>
    <t>Test Result Preparation</t>
  </si>
  <si>
    <t>Test Types</t>
  </si>
  <si>
    <t>Remarks</t>
  </si>
  <si>
    <t>Performance Test Estimation Guidelines</t>
  </si>
  <si>
    <t>Script Data</t>
  </si>
  <si>
    <t>Prepare Script data Requirements</t>
  </si>
  <si>
    <t>Script data Preparation</t>
  </si>
  <si>
    <t>Script data</t>
  </si>
  <si>
    <t>hours</t>
  </si>
  <si>
    <t>High Level Performance Bottleneck Analysis and Reporting</t>
  </si>
  <si>
    <t>Understand and analyze the data requirements for the Scripts</t>
  </si>
  <si>
    <t>Architecture Understanding, Usage patterns &amp; Workload Analysis</t>
  </si>
  <si>
    <t>Finalize Business Transaction Flows</t>
  </si>
  <si>
    <t>Finalization &amp; Documentation of business flows</t>
  </si>
  <si>
    <t>Synthetic Transaction Scripting</t>
  </si>
  <si>
    <t>Performance Testing &amp; Monitoring Tool Setup</t>
  </si>
  <si>
    <t>Performance Test Execution</t>
  </si>
  <si>
    <t>Performance Bottleneck Analysis &amp; Reporting</t>
  </si>
  <si>
    <t>Execution</t>
  </si>
  <si>
    <t>Closure</t>
  </si>
  <si>
    <t>Phase</t>
  </si>
  <si>
    <t>Stress Test</t>
  </si>
  <si>
    <t>Batch Jobs</t>
  </si>
  <si>
    <t>Batch Jobs - EOD</t>
  </si>
  <si>
    <t>Totally 2 rounds</t>
  </si>
  <si>
    <t>hours per run</t>
  </si>
  <si>
    <t>Non-OLTP - Message Based testing</t>
  </si>
  <si>
    <t>User Experience tests</t>
  </si>
  <si>
    <t>User experience tests</t>
  </si>
  <si>
    <t>2 runs</t>
  </si>
  <si>
    <t># of batch jobs</t>
  </si>
  <si>
    <t>No</t>
  </si>
  <si>
    <t># UI Flows</t>
  </si>
  <si>
    <t># Backend Services</t>
  </si>
  <si>
    <t>Smoke Test</t>
  </si>
  <si>
    <t>Isolation Load Test</t>
  </si>
  <si>
    <t>All-in Testing</t>
  </si>
  <si>
    <t>Batch Jobs Testing</t>
  </si>
  <si>
    <t>All-In Test</t>
  </si>
  <si>
    <t>Backend Message based testing</t>
  </si>
  <si>
    <t>Backend Message based Testing</t>
  </si>
  <si>
    <t>Transaction Mix - Isolation Load</t>
  </si>
  <si>
    <t>150% load - 2 rounds</t>
  </si>
  <si>
    <t>2 rounds of test with all interface</t>
  </si>
  <si>
    <t>25%, 50%, 75%, 100% load - 2 round each</t>
  </si>
  <si>
    <t>One Round Transaction Mix (All in)</t>
  </si>
  <si>
    <t>Support Team's Responsibility</t>
  </si>
  <si>
    <t>Performance Team's Responsibility</t>
  </si>
  <si>
    <t>Total Performance Test Script Count</t>
  </si>
  <si>
    <t>for test scenario, monitor and environment</t>
  </si>
  <si>
    <t>Performance Test, moniotirng Tool Setup</t>
  </si>
  <si>
    <t>Test Management and Coordination</t>
  </si>
  <si>
    <t>Performance Test Effort (Person Days)</t>
  </si>
  <si>
    <t>Timeline</t>
  </si>
  <si>
    <r>
      <t xml:space="preserve">Test Preparation </t>
    </r>
    <r>
      <rPr>
        <sz val="8"/>
        <color theme="0"/>
        <rFont val="Calibri"/>
        <family val="2"/>
        <scheme val="minor"/>
      </rPr>
      <t>(Person Hours)</t>
    </r>
  </si>
  <si>
    <r>
      <t xml:space="preserve">Test Execution </t>
    </r>
    <r>
      <rPr>
        <sz val="8"/>
        <color theme="0"/>
        <rFont val="Calibri"/>
        <family val="2"/>
        <scheme val="minor"/>
      </rPr>
      <t>(Person Hours)</t>
    </r>
  </si>
  <si>
    <r>
      <t xml:space="preserve">Dry Run </t>
    </r>
    <r>
      <rPr>
        <sz val="8"/>
        <color theme="0"/>
        <rFont val="Calibri"/>
        <family val="2"/>
        <scheme val="minor"/>
      </rPr>
      <t>(Person Hours)</t>
    </r>
  </si>
  <si>
    <t>Is Data Preparation PerfTeam's Responsibility?</t>
  </si>
  <si>
    <t>Initiation &amp; Planning</t>
  </si>
  <si>
    <t>Weeks</t>
  </si>
  <si>
    <t>Performance Manager</t>
  </si>
  <si>
    <t>Test Architect</t>
  </si>
  <si>
    <t>Test Engineer</t>
  </si>
  <si>
    <t>Role % Involvement</t>
  </si>
  <si>
    <t>Perf Coordinator</t>
  </si>
  <si>
    <t>Assumption</t>
  </si>
  <si>
    <t>Planning</t>
  </si>
  <si>
    <t>Total Effort</t>
  </si>
  <si>
    <t>WK1</t>
  </si>
  <si>
    <t>Wk2</t>
  </si>
  <si>
    <t>WK3</t>
  </si>
  <si>
    <t>WK4</t>
  </si>
  <si>
    <t>WK5</t>
  </si>
  <si>
    <t>WK6</t>
  </si>
  <si>
    <t>WK7</t>
  </si>
  <si>
    <t>Performance Coordinator</t>
  </si>
  <si>
    <t>Performance Engineer</t>
  </si>
  <si>
    <t>Effort (PDs)</t>
  </si>
  <si>
    <t>Timeline and Effort/Wk</t>
  </si>
  <si>
    <t>Version Control</t>
  </si>
  <si>
    <t>Version No.</t>
  </si>
  <si>
    <t>Owner</t>
  </si>
  <si>
    <t>Date</t>
  </si>
  <si>
    <t>Reviewer</t>
  </si>
  <si>
    <t>Reviewer Role</t>
  </si>
  <si>
    <t>Shanafelt, Garrett</t>
  </si>
  <si>
    <t>Approver</t>
  </si>
  <si>
    <t>Approver Role</t>
  </si>
  <si>
    <t>Purpose</t>
  </si>
  <si>
    <t>Change History</t>
  </si>
  <si>
    <t>Initial Draft</t>
  </si>
  <si>
    <t>Saleem khan</t>
  </si>
  <si>
    <t>Updated Purpose</t>
  </si>
  <si>
    <t>Arijeet Sarkar</t>
  </si>
  <si>
    <t>PCoE Manager</t>
  </si>
  <si>
    <t>QA Head</t>
  </si>
  <si>
    <t>Performance Test Effort Estimation</t>
  </si>
  <si>
    <t>Sathish Komatireddy</t>
  </si>
  <si>
    <t>Updated with Documents control Sheet</t>
  </si>
  <si>
    <t>This document is used by the Performance Test Architect to create a detailed effort estimate by filling in the cells highlighted in yellow in the corresponding worksheets.  Comments have been inserted in each of these highlighted cells.  This document will provide a detailed effort estimation required for project planning and scheduling purposes</t>
  </si>
  <si>
    <t>Performance Test Manager</t>
  </si>
  <si>
    <t>Kelly, Kevin</t>
  </si>
</sst>
</file>

<file path=xl/styles.xml><?xml version="1.0" encoding="utf-8"?>
<styleSheet xmlns="http://schemas.openxmlformats.org/spreadsheetml/2006/main">
  <numFmts count="1">
    <numFmt numFmtId="164" formatCode="0.0"/>
  </numFmts>
  <fonts count="28">
    <font>
      <sz val="10"/>
      <name val="Arial"/>
    </font>
    <font>
      <sz val="11"/>
      <color theme="1"/>
      <name val="Calibri"/>
      <family val="2"/>
      <scheme val="minor"/>
    </font>
    <font>
      <sz val="10"/>
      <name val="Arial"/>
      <family val="2"/>
    </font>
    <font>
      <sz val="8"/>
      <name val="Arial"/>
      <family val="2"/>
    </font>
    <font>
      <sz val="8"/>
      <color indexed="81"/>
      <name val="Tahoma"/>
      <family val="2"/>
    </font>
    <font>
      <b/>
      <sz val="11"/>
      <color theme="0"/>
      <name val="Calibri"/>
      <family val="2"/>
      <scheme val="minor"/>
    </font>
    <font>
      <sz val="11"/>
      <name val="Calibri"/>
      <family val="2"/>
      <scheme val="minor"/>
    </font>
    <font>
      <sz val="9"/>
      <name val="Calibri"/>
      <family val="2"/>
      <scheme val="minor"/>
    </font>
    <font>
      <b/>
      <sz val="9"/>
      <name val="Calibri"/>
      <family val="2"/>
      <scheme val="minor"/>
    </font>
    <font>
      <b/>
      <sz val="10"/>
      <color theme="0"/>
      <name val="Calibri"/>
      <family val="2"/>
      <scheme val="minor"/>
    </font>
    <font>
      <b/>
      <sz val="9"/>
      <color theme="0"/>
      <name val="Calibri"/>
      <family val="2"/>
      <scheme val="minor"/>
    </font>
    <font>
      <b/>
      <sz val="18"/>
      <color theme="0"/>
      <name val="Calibri"/>
      <family val="2"/>
      <scheme val="minor"/>
    </font>
    <font>
      <sz val="9"/>
      <color theme="0"/>
      <name val="Calibri"/>
      <family val="2"/>
      <scheme val="minor"/>
    </font>
    <font>
      <sz val="10"/>
      <name val="Calibri"/>
      <family val="2"/>
      <scheme val="minor"/>
    </font>
    <font>
      <b/>
      <sz val="12"/>
      <color theme="0"/>
      <name val="Calibri"/>
      <family val="2"/>
      <scheme val="minor"/>
    </font>
    <font>
      <sz val="8"/>
      <color theme="0"/>
      <name val="Calibri"/>
      <family val="2"/>
      <scheme val="minor"/>
    </font>
    <font>
      <sz val="10"/>
      <color theme="0"/>
      <name val="Calibri"/>
      <family val="2"/>
      <scheme val="minor"/>
    </font>
    <font>
      <i/>
      <sz val="10"/>
      <name val="Calibri"/>
      <family val="2"/>
      <scheme val="minor"/>
    </font>
    <font>
      <b/>
      <sz val="10"/>
      <name val="Calibri"/>
      <family val="2"/>
      <scheme val="minor"/>
    </font>
    <font>
      <b/>
      <sz val="10"/>
      <color theme="1"/>
      <name val="Calibri"/>
      <family val="2"/>
      <scheme val="minor"/>
    </font>
    <font>
      <sz val="10"/>
      <color theme="1"/>
      <name val="Calibri"/>
      <family val="2"/>
      <scheme val="minor"/>
    </font>
    <font>
      <b/>
      <sz val="11"/>
      <color theme="1"/>
      <name val="Calibri"/>
      <family val="2"/>
      <scheme val="minor"/>
    </font>
    <font>
      <b/>
      <sz val="18"/>
      <name val="Book Antiqua"/>
      <family val="1"/>
    </font>
    <font>
      <b/>
      <sz val="10"/>
      <color theme="1"/>
      <name val="Arial"/>
      <family val="2"/>
    </font>
    <font>
      <sz val="10"/>
      <color theme="1"/>
      <name val="Arial"/>
      <family val="2"/>
    </font>
    <font>
      <b/>
      <sz val="10"/>
      <color theme="0"/>
      <name val="Arial"/>
      <family val="2"/>
    </font>
    <font>
      <sz val="9"/>
      <color indexed="81"/>
      <name val="Tahoma"/>
      <family val="2"/>
    </font>
    <font>
      <b/>
      <sz val="9"/>
      <color indexed="81"/>
      <name val="Tahoma"/>
      <family val="2"/>
    </font>
  </fonts>
  <fills count="17">
    <fill>
      <patternFill patternType="none"/>
    </fill>
    <fill>
      <patternFill patternType="gray125"/>
    </fill>
    <fill>
      <patternFill patternType="solid">
        <fgColor indexed="22"/>
        <bgColor indexed="64"/>
      </patternFill>
    </fill>
    <fill>
      <patternFill patternType="solid">
        <fgColor theme="1"/>
        <bgColor indexed="64"/>
      </patternFill>
    </fill>
    <fill>
      <patternFill patternType="solid">
        <fgColor theme="0" tint="-0.34998626667073579"/>
        <bgColor indexed="64"/>
      </patternFill>
    </fill>
    <fill>
      <patternFill patternType="solid">
        <fgColor theme="3" tint="0.59999389629810485"/>
        <bgColor indexed="64"/>
      </patternFill>
    </fill>
    <fill>
      <patternFill patternType="solid">
        <fgColor theme="1" tint="0.14999847407452621"/>
        <bgColor indexed="64"/>
      </patternFill>
    </fill>
    <fill>
      <patternFill patternType="solid">
        <fgColor theme="1" tint="0.249977111117893"/>
        <bgColor indexed="64"/>
      </patternFill>
    </fill>
    <fill>
      <patternFill patternType="solid">
        <fgColor rgb="FFFFFF99"/>
        <bgColor indexed="64"/>
      </patternFill>
    </fill>
    <fill>
      <patternFill patternType="solid">
        <fgColor theme="3" tint="0.39997558519241921"/>
        <bgColor indexed="64"/>
      </patternFill>
    </fill>
    <fill>
      <patternFill patternType="solid">
        <fgColor theme="0"/>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0" tint="-0.499984740745262"/>
        <bgColor indexed="64"/>
      </patternFill>
    </fill>
    <fill>
      <patternFill patternType="solid">
        <fgColor theme="4"/>
        <bgColor indexed="64"/>
      </patternFill>
    </fill>
    <fill>
      <patternFill patternType="solid">
        <fgColor theme="0" tint="-0.14999847407452621"/>
        <bgColor indexed="64"/>
      </patternFill>
    </fill>
    <fill>
      <patternFill patternType="solid">
        <fgColor theme="3" tint="-0.249977111117893"/>
        <bgColor indexed="64"/>
      </patternFill>
    </fill>
  </fills>
  <borders count="4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9" fontId="2" fillId="0" borderId="0" applyFont="0" applyFill="0" applyBorder="0" applyAlignment="0" applyProtection="0"/>
    <xf numFmtId="0" fontId="1" fillId="0" borderId="0"/>
    <xf numFmtId="0" fontId="1" fillId="0" borderId="0"/>
  </cellStyleXfs>
  <cellXfs count="166">
    <xf numFmtId="0" fontId="0" fillId="0" borderId="0" xfId="0"/>
    <xf numFmtId="0" fontId="7" fillId="0" borderId="0" xfId="0" applyFont="1" applyAlignment="1">
      <alignment horizontal="center" vertical="center"/>
    </xf>
    <xf numFmtId="0" fontId="7" fillId="2" borderId="6"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10" fillId="7" borderId="1" xfId="0" applyFont="1" applyFill="1" applyBorder="1" applyAlignment="1">
      <alignment horizontal="center" vertical="center" wrapText="1"/>
    </xf>
    <xf numFmtId="0" fontId="10" fillId="7" borderId="2" xfId="0" applyFont="1" applyFill="1" applyBorder="1" applyAlignment="1">
      <alignment horizontal="center" vertical="center" wrapText="1"/>
    </xf>
    <xf numFmtId="0" fontId="10" fillId="7" borderId="3" xfId="0" applyFont="1" applyFill="1" applyBorder="1" applyAlignment="1">
      <alignment horizontal="center" vertical="center" wrapText="1"/>
    </xf>
    <xf numFmtId="2" fontId="7" fillId="9" borderId="5" xfId="0" applyNumberFormat="1" applyFont="1" applyFill="1" applyBorder="1" applyAlignment="1">
      <alignment horizontal="center" vertical="center" wrapText="1"/>
    </xf>
    <xf numFmtId="10" fontId="7" fillId="9" borderId="5" xfId="0" applyNumberFormat="1" applyFont="1" applyFill="1" applyBorder="1" applyAlignment="1">
      <alignment horizontal="center" vertical="center" wrapText="1"/>
    </xf>
    <xf numFmtId="2" fontId="7" fillId="9" borderId="8" xfId="0" applyNumberFormat="1" applyFont="1" applyFill="1" applyBorder="1" applyAlignment="1">
      <alignment horizontal="center" vertical="center" wrapText="1"/>
    </xf>
    <xf numFmtId="2" fontId="7" fillId="9" borderId="11" xfId="0" applyNumberFormat="1" applyFont="1" applyFill="1" applyBorder="1" applyAlignment="1">
      <alignment horizontal="center" vertical="center" wrapText="1"/>
    </xf>
    <xf numFmtId="0" fontId="10" fillId="7" borderId="13" xfId="0" applyFont="1" applyFill="1" applyBorder="1" applyAlignment="1">
      <alignment horizontal="left" vertical="center" wrapText="1"/>
    </xf>
    <xf numFmtId="2" fontId="10" fillId="7" borderId="14" xfId="0" applyNumberFormat="1" applyFont="1" applyFill="1" applyBorder="1" applyAlignment="1">
      <alignment horizontal="center" vertical="center" wrapText="1"/>
    </xf>
    <xf numFmtId="10" fontId="10" fillId="7" borderId="14" xfId="0" applyNumberFormat="1" applyFont="1" applyFill="1" applyBorder="1" applyAlignment="1">
      <alignment horizontal="center" vertical="center" wrapText="1"/>
    </xf>
    <xf numFmtId="0" fontId="12" fillId="7" borderId="15" xfId="0" applyFont="1" applyFill="1" applyBorder="1" applyAlignment="1">
      <alignment horizontal="center" vertical="center" wrapText="1"/>
    </xf>
    <xf numFmtId="1" fontId="13" fillId="8" borderId="8" xfId="0" applyNumberFormat="1" applyFont="1" applyFill="1" applyBorder="1" applyAlignment="1">
      <alignment horizontal="center" vertical="center" wrapText="1"/>
    </xf>
    <xf numFmtId="0" fontId="13" fillId="0" borderId="0" xfId="0" applyFont="1" applyAlignment="1">
      <alignment horizontal="center" vertical="center" wrapText="1"/>
    </xf>
    <xf numFmtId="0" fontId="13" fillId="8" borderId="8"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16" fillId="7" borderId="8" xfId="0" applyFont="1" applyFill="1" applyBorder="1" applyAlignment="1">
      <alignment horizontal="center" vertical="center" wrapText="1"/>
    </xf>
    <xf numFmtId="0" fontId="13" fillId="11" borderId="8" xfId="0" applyFont="1" applyFill="1" applyBorder="1" applyAlignment="1">
      <alignment horizontal="center" vertical="center" wrapText="1"/>
    </xf>
    <xf numFmtId="2" fontId="13" fillId="5" borderId="8" xfId="0" applyNumberFormat="1" applyFont="1" applyFill="1" applyBorder="1" applyAlignment="1">
      <alignment horizontal="center" vertical="center" wrapText="1"/>
    </xf>
    <xf numFmtId="9" fontId="13" fillId="9" borderId="8" xfId="0" applyNumberFormat="1" applyFont="1" applyFill="1" applyBorder="1" applyAlignment="1">
      <alignment horizontal="center" vertical="center" wrapText="1"/>
    </xf>
    <xf numFmtId="1" fontId="13" fillId="5" borderId="8" xfId="0" applyNumberFormat="1" applyFont="1" applyFill="1" applyBorder="1" applyAlignment="1">
      <alignment horizontal="center" vertical="center" wrapText="1"/>
    </xf>
    <xf numFmtId="2" fontId="9" fillId="7" borderId="8" xfId="0" applyNumberFormat="1" applyFont="1" applyFill="1" applyBorder="1" applyAlignment="1">
      <alignment horizontal="center" vertical="center" wrapText="1"/>
    </xf>
    <xf numFmtId="9" fontId="9" fillId="7" borderId="8" xfId="0" applyNumberFormat="1" applyFont="1" applyFill="1" applyBorder="1" applyAlignment="1">
      <alignment horizontal="center" vertical="center" wrapText="1"/>
    </xf>
    <xf numFmtId="1" fontId="9" fillId="7" borderId="8" xfId="0" applyNumberFormat="1"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0" borderId="0" xfId="0" applyFont="1" applyBorder="1" applyAlignment="1">
      <alignment horizontal="center" vertical="center" wrapText="1"/>
    </xf>
    <xf numFmtId="0" fontId="13" fillId="5" borderId="8" xfId="0" applyFont="1" applyFill="1" applyBorder="1" applyAlignment="1">
      <alignment horizontal="center" vertical="center" wrapText="1"/>
    </xf>
    <xf numFmtId="0" fontId="13" fillId="5" borderId="16" xfId="0" applyFont="1" applyFill="1" applyBorder="1" applyAlignment="1">
      <alignment horizontal="center" vertical="center" wrapText="1"/>
    </xf>
    <xf numFmtId="0" fontId="13" fillId="2" borderId="9" xfId="0" applyFont="1" applyFill="1" applyBorder="1" applyAlignment="1">
      <alignment horizontal="left" vertical="center" wrapText="1"/>
    </xf>
    <xf numFmtId="9" fontId="13" fillId="5" borderId="8" xfId="0" applyNumberFormat="1" applyFont="1" applyFill="1" applyBorder="1" applyAlignment="1">
      <alignment horizontal="center" vertical="center" wrapText="1"/>
    </xf>
    <xf numFmtId="0" fontId="13" fillId="2" borderId="15" xfId="0" applyFont="1" applyFill="1" applyBorder="1" applyAlignment="1">
      <alignment horizontal="left" vertical="center" wrapText="1"/>
    </xf>
    <xf numFmtId="0" fontId="9" fillId="7" borderId="16" xfId="0" applyFont="1" applyFill="1" applyBorder="1" applyAlignment="1">
      <alignment horizontal="center" vertical="center" wrapText="1"/>
    </xf>
    <xf numFmtId="0" fontId="9" fillId="7" borderId="9" xfId="0" applyFont="1" applyFill="1" applyBorder="1" applyAlignment="1">
      <alignment horizontal="center" vertical="center" wrapText="1"/>
    </xf>
    <xf numFmtId="2" fontId="13" fillId="9" borderId="8" xfId="0" applyNumberFormat="1" applyFont="1" applyFill="1" applyBorder="1" applyAlignment="1">
      <alignment horizontal="center" vertical="center" wrapText="1"/>
    </xf>
    <xf numFmtId="0" fontId="5" fillId="6" borderId="8" xfId="0" applyFont="1" applyFill="1" applyBorder="1" applyAlignment="1">
      <alignment horizontal="center" vertical="center" wrapText="1"/>
    </xf>
    <xf numFmtId="9" fontId="6" fillId="4" borderId="8" xfId="0" applyNumberFormat="1" applyFont="1" applyFill="1" applyBorder="1" applyAlignment="1">
      <alignment horizontal="center" vertical="center" wrapText="1"/>
    </xf>
    <xf numFmtId="0" fontId="8" fillId="4" borderId="8" xfId="0" applyFont="1" applyFill="1" applyBorder="1" applyAlignment="1">
      <alignment horizontal="left" vertical="center"/>
    </xf>
    <xf numFmtId="0" fontId="9" fillId="7" borderId="8" xfId="0" applyFont="1" applyFill="1" applyBorder="1" applyAlignment="1">
      <alignment horizontal="center" vertical="center" wrapText="1"/>
    </xf>
    <xf numFmtId="0" fontId="18" fillId="0" borderId="0" xfId="0" applyFont="1" applyFill="1" applyBorder="1" applyAlignment="1">
      <alignment vertical="center" wrapText="1"/>
    </xf>
    <xf numFmtId="0" fontId="18" fillId="0" borderId="0"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9" fillId="7" borderId="8" xfId="0" applyFont="1" applyFill="1" applyBorder="1" applyAlignment="1">
      <alignment vertical="center" wrapText="1"/>
    </xf>
    <xf numFmtId="0" fontId="9" fillId="7" borderId="8" xfId="0" applyFont="1" applyFill="1" applyBorder="1" applyAlignment="1">
      <alignment horizontal="left" vertical="center" wrapText="1"/>
    </xf>
    <xf numFmtId="1" fontId="18" fillId="9" borderId="8" xfId="0" applyNumberFormat="1" applyFont="1" applyFill="1" applyBorder="1" applyAlignment="1">
      <alignment horizontal="center" vertical="center" wrapText="1"/>
    </xf>
    <xf numFmtId="0" fontId="9" fillId="6" borderId="8" xfId="0" applyFont="1" applyFill="1" applyBorder="1" applyAlignment="1">
      <alignment horizontal="center" vertical="center" wrapText="1"/>
    </xf>
    <xf numFmtId="0" fontId="18" fillId="11" borderId="8" xfId="0" applyFont="1" applyFill="1" applyBorder="1" applyAlignment="1">
      <alignment horizontal="left" vertical="center" wrapText="1"/>
    </xf>
    <xf numFmtId="0" fontId="18" fillId="10" borderId="8" xfId="0" applyFont="1" applyFill="1" applyBorder="1" applyAlignment="1">
      <alignment horizontal="center" vertical="center" wrapText="1"/>
    </xf>
    <xf numFmtId="0" fontId="13" fillId="0" borderId="0" xfId="0" applyFont="1" applyAlignment="1">
      <alignment horizontal="left" vertical="center" wrapText="1"/>
    </xf>
    <xf numFmtId="0" fontId="17" fillId="0" borderId="0" xfId="0" applyFont="1" applyAlignment="1">
      <alignment horizontal="left" vertical="center"/>
    </xf>
    <xf numFmtId="0" fontId="17" fillId="0" borderId="0" xfId="0" applyFont="1" applyAlignment="1">
      <alignment horizontal="center" vertical="center"/>
    </xf>
    <xf numFmtId="0" fontId="13" fillId="0" borderId="0" xfId="0" applyFont="1" applyAlignment="1">
      <alignment horizontal="center" vertical="center"/>
    </xf>
    <xf numFmtId="0" fontId="19" fillId="14" borderId="8" xfId="0" applyFont="1" applyFill="1" applyBorder="1" applyAlignment="1">
      <alignment horizontal="center" vertical="center"/>
    </xf>
    <xf numFmtId="0" fontId="19" fillId="14" borderId="8" xfId="0" applyFont="1" applyFill="1" applyBorder="1" applyAlignment="1">
      <alignment vertical="center"/>
    </xf>
    <xf numFmtId="0" fontId="20" fillId="15" borderId="8" xfId="0" applyFont="1" applyFill="1" applyBorder="1" applyAlignment="1">
      <alignment horizontal="center"/>
    </xf>
    <xf numFmtId="0" fontId="19" fillId="15" borderId="8" xfId="0" applyFont="1" applyFill="1" applyBorder="1"/>
    <xf numFmtId="2" fontId="20" fillId="0" borderId="8" xfId="0" applyNumberFormat="1" applyFont="1" applyBorder="1" applyAlignment="1">
      <alignment horizontal="center"/>
    </xf>
    <xf numFmtId="0" fontId="20" fillId="0" borderId="0" xfId="0" applyFont="1"/>
    <xf numFmtId="0" fontId="19" fillId="0" borderId="0" xfId="0" applyFont="1" applyFill="1" applyBorder="1"/>
    <xf numFmtId="2" fontId="20" fillId="13" borderId="8" xfId="0" applyNumberFormat="1" applyFont="1" applyFill="1" applyBorder="1" applyAlignment="1">
      <alignment horizontal="center"/>
    </xf>
    <xf numFmtId="0" fontId="8" fillId="4" borderId="8" xfId="0" applyFont="1" applyFill="1" applyBorder="1" applyAlignment="1">
      <alignment horizontal="center" vertical="center"/>
    </xf>
    <xf numFmtId="2" fontId="8" fillId="4" borderId="8" xfId="0" applyNumberFormat="1" applyFont="1" applyFill="1" applyBorder="1" applyAlignment="1">
      <alignment horizontal="center" vertical="center"/>
    </xf>
    <xf numFmtId="0" fontId="0" fillId="10" borderId="0" xfId="0" applyFill="1"/>
    <xf numFmtId="0" fontId="2" fillId="10" borderId="0" xfId="0" applyFont="1" applyFill="1"/>
    <xf numFmtId="0" fontId="23" fillId="9" borderId="7" xfId="0" applyFont="1" applyFill="1" applyBorder="1" applyAlignment="1">
      <alignment horizontal="center"/>
    </xf>
    <xf numFmtId="0" fontId="23" fillId="9" borderId="8" xfId="0" applyFont="1" applyFill="1" applyBorder="1" applyAlignment="1">
      <alignment horizontal="center"/>
    </xf>
    <xf numFmtId="0" fontId="23" fillId="9" borderId="9" xfId="0" applyFont="1" applyFill="1" applyBorder="1" applyAlignment="1">
      <alignment horizontal="center"/>
    </xf>
    <xf numFmtId="164" fontId="24" fillId="0" borderId="7" xfId="0" applyNumberFormat="1" applyFont="1" applyBorder="1" applyAlignment="1">
      <alignment horizontal="center" vertical="center"/>
    </xf>
    <xf numFmtId="0" fontId="24" fillId="0" borderId="8" xfId="0" applyFont="1" applyBorder="1" applyAlignment="1">
      <alignment horizontal="left" vertical="top"/>
    </xf>
    <xf numFmtId="0" fontId="24" fillId="0" borderId="8" xfId="0" applyFont="1" applyBorder="1" applyAlignment="1">
      <alignment horizontal="center"/>
    </xf>
    <xf numFmtId="14" fontId="24" fillId="0" borderId="9" xfId="0" applyNumberFormat="1" applyFont="1" applyBorder="1" applyAlignment="1">
      <alignment horizontal="center" vertical="center"/>
    </xf>
    <xf numFmtId="164" fontId="24" fillId="0" borderId="7" xfId="0" applyNumberFormat="1" applyFont="1" applyBorder="1" applyAlignment="1">
      <alignment horizontal="center"/>
    </xf>
    <xf numFmtId="0" fontId="24" fillId="0" borderId="8" xfId="0" applyFont="1" applyBorder="1" applyAlignment="1">
      <alignment horizontal="left"/>
    </xf>
    <xf numFmtId="0" fontId="24" fillId="0" borderId="8" xfId="0" applyFont="1" applyBorder="1"/>
    <xf numFmtId="0" fontId="23" fillId="9" borderId="19" xfId="0" applyFont="1" applyFill="1" applyBorder="1" applyAlignment="1">
      <alignment horizontal="center"/>
    </xf>
    <xf numFmtId="0" fontId="23" fillId="9" borderId="20" xfId="0" applyFont="1" applyFill="1" applyBorder="1" applyAlignment="1">
      <alignment horizontal="center"/>
    </xf>
    <xf numFmtId="0" fontId="23" fillId="9" borderId="22" xfId="0" applyFont="1" applyFill="1" applyBorder="1" applyAlignment="1">
      <alignment horizontal="center"/>
    </xf>
    <xf numFmtId="14" fontId="24" fillId="0" borderId="9" xfId="0" applyNumberFormat="1" applyFont="1" applyBorder="1" applyAlignment="1">
      <alignment horizontal="center"/>
    </xf>
    <xf numFmtId="164" fontId="24" fillId="0" borderId="13" xfId="0" applyNumberFormat="1" applyFont="1" applyBorder="1" applyAlignment="1">
      <alignment horizontal="center"/>
    </xf>
    <xf numFmtId="0" fontId="2" fillId="0" borderId="14" xfId="0" applyFont="1" applyBorder="1" applyAlignment="1">
      <alignment horizontal="left"/>
    </xf>
    <xf numFmtId="0" fontId="2" fillId="0" borderId="14" xfId="0" applyFont="1" applyBorder="1"/>
    <xf numFmtId="14" fontId="2" fillId="0" borderId="15" xfId="0" applyNumberFormat="1" applyFont="1" applyBorder="1"/>
    <xf numFmtId="164" fontId="13" fillId="8" borderId="8" xfId="0" applyNumberFormat="1" applyFont="1" applyFill="1" applyBorder="1" applyAlignment="1">
      <alignment horizontal="center" vertical="center" wrapText="1"/>
    </xf>
    <xf numFmtId="14" fontId="2" fillId="0" borderId="9" xfId="0" applyNumberFormat="1" applyFont="1" applyBorder="1" applyAlignment="1">
      <alignment horizontal="center"/>
    </xf>
    <xf numFmtId="164" fontId="24" fillId="0" borderId="13" xfId="0" applyNumberFormat="1" applyFont="1" applyBorder="1" applyAlignment="1">
      <alignment horizontal="center" vertical="center"/>
    </xf>
    <xf numFmtId="0" fontId="24" fillId="0" borderId="14" xfId="0" applyFont="1" applyBorder="1" applyAlignment="1">
      <alignment horizontal="left" vertical="top" wrapText="1"/>
    </xf>
    <xf numFmtId="0" fontId="24" fillId="0" borderId="14" xfId="0" applyFont="1" applyBorder="1" applyAlignment="1">
      <alignment horizontal="center" vertical="center"/>
    </xf>
    <xf numFmtId="14" fontId="24" fillId="0" borderId="15" xfId="0" applyNumberFormat="1" applyFont="1" applyBorder="1" applyAlignment="1">
      <alignment horizontal="center" vertical="center"/>
    </xf>
    <xf numFmtId="0" fontId="22" fillId="10" borderId="32" xfId="0" applyFont="1" applyFill="1" applyBorder="1" applyAlignment="1">
      <alignment horizontal="center" vertical="center"/>
    </xf>
    <xf numFmtId="0" fontId="22" fillId="10" borderId="33" xfId="0" applyFont="1" applyFill="1" applyBorder="1" applyAlignment="1">
      <alignment horizontal="center" vertical="center"/>
    </xf>
    <xf numFmtId="0" fontId="22" fillId="10" borderId="34" xfId="0" applyFont="1" applyFill="1" applyBorder="1" applyAlignment="1">
      <alignment horizontal="center" vertical="center"/>
    </xf>
    <xf numFmtId="0" fontId="21" fillId="9" borderId="32" xfId="0" applyFont="1" applyFill="1" applyBorder="1" applyAlignment="1">
      <alignment horizontal="center"/>
    </xf>
    <xf numFmtId="0" fontId="21" fillId="9" borderId="33" xfId="0" applyFont="1" applyFill="1" applyBorder="1" applyAlignment="1">
      <alignment horizontal="center"/>
    </xf>
    <xf numFmtId="0" fontId="21" fillId="9" borderId="34" xfId="0" applyFont="1" applyFill="1" applyBorder="1" applyAlignment="1">
      <alignment horizontal="center"/>
    </xf>
    <xf numFmtId="0" fontId="23" fillId="10" borderId="32" xfId="0" applyFont="1" applyFill="1" applyBorder="1" applyAlignment="1">
      <alignment horizontal="center" vertical="top"/>
    </xf>
    <xf numFmtId="0" fontId="23" fillId="10" borderId="33" xfId="0" applyFont="1" applyFill="1" applyBorder="1" applyAlignment="1">
      <alignment horizontal="center" vertical="top"/>
    </xf>
    <xf numFmtId="0" fontId="23" fillId="10" borderId="34" xfId="0" applyFont="1" applyFill="1" applyBorder="1" applyAlignment="1">
      <alignment horizontal="center" vertical="top"/>
    </xf>
    <xf numFmtId="0" fontId="24" fillId="10" borderId="26" xfId="0" applyFont="1" applyFill="1" applyBorder="1" applyAlignment="1">
      <alignment horizontal="left" vertical="top" wrapText="1"/>
    </xf>
    <xf numFmtId="0" fontId="24" fillId="10" borderId="27" xfId="0" applyFont="1" applyFill="1" applyBorder="1" applyAlignment="1">
      <alignment horizontal="left" vertical="top" wrapText="1"/>
    </xf>
    <xf numFmtId="0" fontId="24" fillId="10" borderId="28" xfId="0" applyFont="1" applyFill="1" applyBorder="1" applyAlignment="1">
      <alignment horizontal="left" vertical="top" wrapText="1"/>
    </xf>
    <xf numFmtId="0" fontId="24" fillId="10" borderId="35" xfId="0" applyFont="1" applyFill="1" applyBorder="1" applyAlignment="1">
      <alignment horizontal="left" vertical="top" wrapText="1"/>
    </xf>
    <xf numFmtId="0" fontId="24" fillId="10" borderId="0" xfId="0" applyFont="1" applyFill="1" applyBorder="1" applyAlignment="1">
      <alignment horizontal="left" vertical="top" wrapText="1"/>
    </xf>
    <xf numFmtId="0" fontId="24" fillId="10" borderId="36" xfId="0" applyFont="1" applyFill="1" applyBorder="1" applyAlignment="1">
      <alignment horizontal="left" vertical="top" wrapText="1"/>
    </xf>
    <xf numFmtId="0" fontId="24" fillId="10" borderId="37" xfId="0" applyFont="1" applyFill="1" applyBorder="1" applyAlignment="1">
      <alignment horizontal="left" vertical="top" wrapText="1"/>
    </xf>
    <xf numFmtId="0" fontId="24" fillId="10" borderId="38" xfId="0" applyFont="1" applyFill="1" applyBorder="1" applyAlignment="1">
      <alignment horizontal="left" vertical="top" wrapText="1"/>
    </xf>
    <xf numFmtId="0" fontId="24" fillId="10" borderId="39" xfId="0" applyFont="1" applyFill="1" applyBorder="1" applyAlignment="1">
      <alignment horizontal="left" vertical="top" wrapText="1"/>
    </xf>
    <xf numFmtId="0" fontId="25" fillId="16" borderId="19" xfId="0" applyFont="1" applyFill="1" applyBorder="1" applyAlignment="1">
      <alignment horizontal="center"/>
    </xf>
    <xf numFmtId="0" fontId="25" fillId="16" borderId="20" xfId="0" applyFont="1" applyFill="1" applyBorder="1" applyAlignment="1">
      <alignment horizontal="center"/>
    </xf>
    <xf numFmtId="0" fontId="25" fillId="16" borderId="22" xfId="0" applyFont="1" applyFill="1" applyBorder="1" applyAlignment="1">
      <alignment horizontal="center"/>
    </xf>
    <xf numFmtId="0" fontId="17" fillId="0" borderId="8" xfId="0" applyFont="1" applyBorder="1" applyAlignment="1">
      <alignment horizontal="left" vertical="center" wrapText="1"/>
    </xf>
    <xf numFmtId="0" fontId="9" fillId="6" borderId="29" xfId="0" applyFont="1" applyFill="1" applyBorder="1" applyAlignment="1">
      <alignment horizontal="left" vertical="center" wrapText="1"/>
    </xf>
    <xf numFmtId="0" fontId="9" fillId="6" borderId="30"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3" borderId="27" xfId="0" applyFont="1" applyFill="1" applyBorder="1" applyAlignment="1">
      <alignment horizontal="center" vertical="center" wrapText="1"/>
    </xf>
    <xf numFmtId="0" fontId="5" fillId="3" borderId="28" xfId="0" applyFont="1" applyFill="1" applyBorder="1" applyAlignment="1">
      <alignment horizontal="center" vertical="center" wrapText="1"/>
    </xf>
    <xf numFmtId="0" fontId="19" fillId="13" borderId="31" xfId="0" applyFont="1" applyFill="1" applyBorder="1" applyAlignment="1">
      <alignment horizontal="center" vertical="center"/>
    </xf>
    <xf numFmtId="0" fontId="19" fillId="13" borderId="29" xfId="0" applyFont="1" applyFill="1" applyBorder="1" applyAlignment="1">
      <alignment horizontal="center" vertical="center"/>
    </xf>
    <xf numFmtId="0" fontId="19" fillId="14" borderId="16" xfId="0" applyFont="1" applyFill="1" applyBorder="1" applyAlignment="1">
      <alignment horizontal="center" vertical="center"/>
    </xf>
    <xf numFmtId="0" fontId="19" fillId="14" borderId="18" xfId="0" applyFont="1" applyFill="1" applyBorder="1" applyAlignment="1">
      <alignment horizontal="center" vertical="center"/>
    </xf>
    <xf numFmtId="0" fontId="19" fillId="14" borderId="17" xfId="0" applyFont="1" applyFill="1" applyBorder="1" applyAlignment="1">
      <alignment horizontal="center" vertical="center"/>
    </xf>
    <xf numFmtId="0" fontId="19" fillId="13" borderId="11" xfId="0" applyFont="1" applyFill="1" applyBorder="1" applyAlignment="1">
      <alignment horizontal="center" vertical="center"/>
    </xf>
    <xf numFmtId="0" fontId="19" fillId="13" borderId="5" xfId="0" applyFont="1" applyFill="1" applyBorder="1" applyAlignment="1">
      <alignment horizontal="center" vertical="center"/>
    </xf>
    <xf numFmtId="0" fontId="13" fillId="11" borderId="16" xfId="0" applyFont="1" applyFill="1" applyBorder="1" applyAlignment="1">
      <alignment horizontal="center" vertical="center" wrapText="1"/>
    </xf>
    <xf numFmtId="0" fontId="13" fillId="11" borderId="18" xfId="0" applyFont="1" applyFill="1" applyBorder="1" applyAlignment="1">
      <alignment horizontal="center" vertical="center" wrapText="1"/>
    </xf>
    <xf numFmtId="0" fontId="14" fillId="3" borderId="8" xfId="0" applyFont="1" applyFill="1" applyBorder="1" applyAlignment="1">
      <alignment horizontal="center" vertical="center" wrapText="1"/>
    </xf>
    <xf numFmtId="2" fontId="17" fillId="12" borderId="16" xfId="0" applyNumberFormat="1" applyFont="1" applyFill="1" applyBorder="1" applyAlignment="1">
      <alignment horizontal="left" vertical="center" wrapText="1"/>
    </xf>
    <xf numFmtId="2" fontId="17" fillId="12" borderId="17" xfId="0" applyNumberFormat="1" applyFont="1" applyFill="1" applyBorder="1" applyAlignment="1">
      <alignment horizontal="left" vertical="center" wrapText="1"/>
    </xf>
    <xf numFmtId="2" fontId="17" fillId="12" borderId="18" xfId="0" applyNumberFormat="1" applyFont="1" applyFill="1" applyBorder="1" applyAlignment="1">
      <alignment horizontal="left" vertical="center" wrapText="1"/>
    </xf>
    <xf numFmtId="2" fontId="9" fillId="7" borderId="8" xfId="0" applyNumberFormat="1"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18" xfId="0" applyFont="1" applyFill="1" applyBorder="1" applyAlignment="1">
      <alignment horizontal="center" vertical="center" wrapText="1"/>
    </xf>
    <xf numFmtId="0" fontId="16" fillId="7" borderId="16" xfId="0" applyFont="1" applyFill="1" applyBorder="1" applyAlignment="1">
      <alignment horizontal="center" vertical="center" wrapText="1"/>
    </xf>
    <xf numFmtId="0" fontId="16" fillId="7" borderId="17" xfId="0" applyFont="1" applyFill="1" applyBorder="1" applyAlignment="1">
      <alignment horizontal="center" vertical="center" wrapText="1"/>
    </xf>
    <xf numFmtId="0" fontId="16" fillId="7" borderId="18" xfId="0" applyFont="1" applyFill="1" applyBorder="1" applyAlignment="1">
      <alignment horizontal="center" vertical="center" wrapText="1"/>
    </xf>
    <xf numFmtId="0" fontId="14" fillId="3" borderId="17" xfId="0" applyFont="1" applyFill="1" applyBorder="1" applyAlignment="1">
      <alignment horizontal="center" vertical="center" wrapText="1"/>
    </xf>
    <xf numFmtId="9" fontId="13" fillId="5" borderId="23" xfId="0" applyNumberFormat="1" applyFont="1" applyFill="1" applyBorder="1" applyAlignment="1">
      <alignment horizontal="center" vertical="center" wrapText="1"/>
    </xf>
    <xf numFmtId="9" fontId="13" fillId="5" borderId="24" xfId="0" applyNumberFormat="1" applyFont="1" applyFill="1" applyBorder="1" applyAlignment="1">
      <alignment horizontal="center" vertical="center" wrapText="1"/>
    </xf>
    <xf numFmtId="9" fontId="13" fillId="5" borderId="25" xfId="0" applyNumberFormat="1"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9" fontId="13" fillId="5" borderId="16" xfId="0" applyNumberFormat="1" applyFont="1" applyFill="1" applyBorder="1" applyAlignment="1">
      <alignment horizontal="center" vertical="center" wrapText="1"/>
    </xf>
    <xf numFmtId="9" fontId="13" fillId="5" borderId="17" xfId="0" applyNumberFormat="1" applyFont="1" applyFill="1" applyBorder="1" applyAlignment="1">
      <alignment horizontal="center" vertical="center" wrapText="1"/>
    </xf>
    <xf numFmtId="9" fontId="13" fillId="5" borderId="18" xfId="0" applyNumberFormat="1" applyFont="1" applyFill="1" applyBorder="1" applyAlignment="1">
      <alignment horizontal="center" vertical="center" wrapText="1"/>
    </xf>
    <xf numFmtId="1" fontId="13" fillId="5" borderId="16" xfId="1" applyNumberFormat="1" applyFont="1" applyFill="1" applyBorder="1" applyAlignment="1">
      <alignment horizontal="center" vertical="center" wrapText="1"/>
    </xf>
    <xf numFmtId="1" fontId="13" fillId="5" borderId="17" xfId="1" applyNumberFormat="1" applyFont="1" applyFill="1" applyBorder="1" applyAlignment="1">
      <alignment horizontal="center" vertical="center" wrapText="1"/>
    </xf>
    <xf numFmtId="1" fontId="13" fillId="5" borderId="18" xfId="1" applyNumberFormat="1" applyFont="1" applyFill="1" applyBorder="1" applyAlignment="1">
      <alignment horizontal="center" vertical="center" wrapText="1"/>
    </xf>
    <xf numFmtId="1" fontId="13" fillId="5" borderId="16" xfId="0" applyNumberFormat="1" applyFont="1" applyFill="1" applyBorder="1" applyAlignment="1">
      <alignment horizontal="center" vertical="center" wrapText="1"/>
    </xf>
    <xf numFmtId="1" fontId="13" fillId="5" borderId="17" xfId="0" applyNumberFormat="1" applyFont="1" applyFill="1" applyBorder="1" applyAlignment="1">
      <alignment horizontal="center" vertical="center" wrapText="1"/>
    </xf>
    <xf numFmtId="1" fontId="13" fillId="5" borderId="18" xfId="0" applyNumberFormat="1" applyFont="1" applyFill="1" applyBorder="1" applyAlignment="1">
      <alignment horizontal="center" vertical="center" wrapText="1"/>
    </xf>
    <xf numFmtId="0" fontId="14" fillId="3" borderId="19" xfId="0" applyFont="1" applyFill="1" applyBorder="1" applyAlignment="1">
      <alignment horizontal="center" vertical="center" wrapText="1"/>
    </xf>
    <xf numFmtId="0" fontId="14" fillId="3" borderId="20"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9" fillId="7" borderId="7" xfId="0" applyFont="1" applyFill="1" applyBorder="1" applyAlignment="1">
      <alignment horizontal="center" vertical="center" wrapText="1"/>
    </xf>
    <xf numFmtId="0" fontId="9" fillId="7" borderId="8" xfId="0" applyFont="1" applyFill="1" applyBorder="1" applyAlignment="1">
      <alignment horizontal="center" vertical="center" wrapText="1"/>
    </xf>
  </cellXfs>
  <cellStyles count="4">
    <cellStyle name="Normal" xfId="0" builtinId="0"/>
    <cellStyle name="Normal 2" xfId="2"/>
    <cellStyle name="Normal 2 2" xfId="3"/>
    <cellStyle name="Percent" xfId="1" builtinId="5"/>
  </cellStyles>
  <dxfs count="0"/>
  <tableStyles count="0" defaultTableStyle="TableStyleMedium9" defaultPivotStyle="PivotStyleLight16"/>
  <colors>
    <mruColors>
      <color rgb="FFFFFF99"/>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xdr:col>
      <xdr:colOff>28575</xdr:colOff>
      <xdr:row>1</xdr:row>
      <xdr:rowOff>38100</xdr:rowOff>
    </xdr:from>
    <xdr:to>
      <xdr:col>2</xdr:col>
      <xdr:colOff>619125</xdr:colOff>
      <xdr:row>1</xdr:row>
      <xdr:rowOff>333375</xdr:rowOff>
    </xdr:to>
    <xdr:pic>
      <xdr:nvPicPr>
        <xdr:cNvPr id="2" name="Picture 2"/>
        <xdr:cNvPicPr>
          <a:picLocks noChangeAspect="1" noChangeArrowheads="1"/>
        </xdr:cNvPicPr>
      </xdr:nvPicPr>
      <xdr:blipFill>
        <a:blip xmlns:r="http://schemas.openxmlformats.org/officeDocument/2006/relationships" r:embed="rId1" cstate="print"/>
        <a:srcRect t="19643" b="25000"/>
        <a:stretch>
          <a:fillRect/>
        </a:stretch>
      </xdr:blipFill>
      <xdr:spPr bwMode="auto">
        <a:xfrm>
          <a:off x="228600" y="209550"/>
          <a:ext cx="1352550" cy="295275"/>
        </a:xfrm>
        <a:prstGeom prst="rect">
          <a:avLst/>
        </a:prstGeom>
        <a:ln>
          <a:noFill/>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tabColor theme="4" tint="-0.499984740745262"/>
  </sheetPr>
  <dimension ref="A1:IV32"/>
  <sheetViews>
    <sheetView tabSelected="1" view="pageLayout" zoomScaleNormal="100" workbookViewId="0">
      <selection activeCell="B25" sqref="B25"/>
    </sheetView>
  </sheetViews>
  <sheetFormatPr defaultColWidth="0" defaultRowHeight="12.75" customHeight="1" zeroHeight="1"/>
  <cols>
    <col min="1" max="1" width="3" customWidth="1"/>
    <col min="2" max="2" width="11.42578125" bestFit="1" customWidth="1"/>
    <col min="3" max="3" width="37.7109375" customWidth="1"/>
    <col min="4" max="4" width="23.7109375" bestFit="1" customWidth="1"/>
    <col min="5" max="5" width="42" customWidth="1"/>
    <col min="6" max="6" width="9.140625" customWidth="1"/>
    <col min="7" max="256" width="0" hidden="1" customWidth="1"/>
    <col min="257" max="16384" width="9.140625" hidden="1"/>
  </cols>
  <sheetData>
    <row r="1" spans="1:6" ht="13.5" thickBot="1">
      <c r="A1" s="68"/>
      <c r="B1" s="68"/>
      <c r="C1" s="68"/>
      <c r="D1" s="68"/>
      <c r="E1" s="68"/>
      <c r="F1" s="68"/>
    </row>
    <row r="2" spans="1:6" ht="32.25" customHeight="1" thickBot="1">
      <c r="A2" s="68"/>
      <c r="B2" s="94" t="s">
        <v>141</v>
      </c>
      <c r="C2" s="95"/>
      <c r="D2" s="95"/>
      <c r="E2" s="96"/>
      <c r="F2" s="68"/>
    </row>
    <row r="3" spans="1:6" ht="15.75" thickBot="1">
      <c r="A3" s="68"/>
      <c r="B3" s="97"/>
      <c r="C3" s="98"/>
      <c r="D3" s="98"/>
      <c r="E3" s="99"/>
      <c r="F3" s="68"/>
    </row>
    <row r="4" spans="1:6" ht="13.5" thickBot="1">
      <c r="A4" s="68"/>
      <c r="B4" s="100" t="s">
        <v>133</v>
      </c>
      <c r="C4" s="101"/>
      <c r="D4" s="101"/>
      <c r="E4" s="102"/>
      <c r="F4" s="68"/>
    </row>
    <row r="5" spans="1:6">
      <c r="A5" s="68"/>
      <c r="B5" s="103" t="s">
        <v>144</v>
      </c>
      <c r="C5" s="104"/>
      <c r="D5" s="104"/>
      <c r="E5" s="105"/>
      <c r="F5" s="68"/>
    </row>
    <row r="6" spans="1:6">
      <c r="A6" s="68"/>
      <c r="B6" s="106"/>
      <c r="C6" s="107"/>
      <c r="D6" s="107"/>
      <c r="E6" s="108"/>
      <c r="F6" s="68"/>
    </row>
    <row r="7" spans="1:6">
      <c r="A7" s="68"/>
      <c r="B7" s="106"/>
      <c r="C7" s="107"/>
      <c r="D7" s="107"/>
      <c r="E7" s="108"/>
      <c r="F7" s="68"/>
    </row>
    <row r="8" spans="1:6" ht="13.5" thickBot="1">
      <c r="A8" s="68"/>
      <c r="B8" s="109"/>
      <c r="C8" s="110"/>
      <c r="D8" s="110"/>
      <c r="E8" s="111"/>
      <c r="F8" s="68"/>
    </row>
    <row r="9" spans="1:6" ht="13.5" thickBot="1">
      <c r="A9" s="68"/>
      <c r="B9" s="69"/>
      <c r="C9" s="69"/>
      <c r="D9" s="69"/>
      <c r="E9" s="69"/>
      <c r="F9" s="68"/>
    </row>
    <row r="10" spans="1:6">
      <c r="A10" s="68"/>
      <c r="B10" s="112" t="s">
        <v>124</v>
      </c>
      <c r="C10" s="113"/>
      <c r="D10" s="113"/>
      <c r="E10" s="114"/>
      <c r="F10" s="68"/>
    </row>
    <row r="11" spans="1:6">
      <c r="A11" s="68"/>
      <c r="B11" s="70" t="s">
        <v>125</v>
      </c>
      <c r="C11" s="71" t="s">
        <v>134</v>
      </c>
      <c r="D11" s="71" t="s">
        <v>126</v>
      </c>
      <c r="E11" s="72" t="s">
        <v>127</v>
      </c>
      <c r="F11" s="68"/>
    </row>
    <row r="12" spans="1:6">
      <c r="A12" s="68"/>
      <c r="B12" s="73">
        <v>0.1</v>
      </c>
      <c r="C12" s="74" t="s">
        <v>135</v>
      </c>
      <c r="D12" s="75" t="s">
        <v>142</v>
      </c>
      <c r="E12" s="76">
        <v>41827</v>
      </c>
      <c r="F12" s="68"/>
    </row>
    <row r="13" spans="1:6">
      <c r="A13" s="68"/>
      <c r="B13" s="73">
        <v>0.2</v>
      </c>
      <c r="C13" s="74" t="s">
        <v>143</v>
      </c>
      <c r="D13" s="75" t="s">
        <v>136</v>
      </c>
      <c r="E13" s="76">
        <v>41830</v>
      </c>
      <c r="F13" s="68"/>
    </row>
    <row r="14" spans="1:6" ht="13.5" thickBot="1">
      <c r="A14" s="68"/>
      <c r="B14" s="90">
        <v>0.3</v>
      </c>
      <c r="C14" s="91" t="s">
        <v>137</v>
      </c>
      <c r="D14" s="92" t="s">
        <v>138</v>
      </c>
      <c r="E14" s="93">
        <v>41834</v>
      </c>
      <c r="F14" s="68"/>
    </row>
    <row r="15" spans="1:6" s="68" customFormat="1" ht="13.5" thickBot="1">
      <c r="B15" s="69"/>
      <c r="C15" s="69"/>
      <c r="D15" s="69"/>
      <c r="E15" s="69"/>
    </row>
    <row r="16" spans="1:6">
      <c r="A16" s="68"/>
      <c r="B16" s="80" t="s">
        <v>125</v>
      </c>
      <c r="C16" s="81" t="s">
        <v>128</v>
      </c>
      <c r="D16" s="81" t="s">
        <v>129</v>
      </c>
      <c r="E16" s="82" t="s">
        <v>127</v>
      </c>
      <c r="F16" s="68"/>
    </row>
    <row r="17" spans="1:6">
      <c r="A17" s="68"/>
      <c r="B17" s="77">
        <v>0.2</v>
      </c>
      <c r="C17" s="79" t="s">
        <v>130</v>
      </c>
      <c r="D17" s="79" t="s">
        <v>145</v>
      </c>
      <c r="E17" s="83">
        <v>41831</v>
      </c>
      <c r="F17" s="68"/>
    </row>
    <row r="18" spans="1:6">
      <c r="A18" s="68"/>
      <c r="B18" s="77">
        <v>0.3</v>
      </c>
      <c r="C18" s="78" t="s">
        <v>146</v>
      </c>
      <c r="D18" s="79" t="s">
        <v>140</v>
      </c>
      <c r="E18" s="83">
        <v>41836</v>
      </c>
      <c r="F18" s="68"/>
    </row>
    <row r="19" spans="1:6" ht="13.5" thickBot="1">
      <c r="A19" s="68"/>
      <c r="B19" s="69"/>
      <c r="C19" s="69"/>
      <c r="D19" s="69"/>
      <c r="E19" s="69"/>
      <c r="F19" s="68"/>
    </row>
    <row r="20" spans="1:6">
      <c r="A20" s="68"/>
      <c r="B20" s="80" t="s">
        <v>125</v>
      </c>
      <c r="C20" s="81" t="s">
        <v>131</v>
      </c>
      <c r="D20" s="81" t="s">
        <v>132</v>
      </c>
      <c r="E20" s="82" t="s">
        <v>127</v>
      </c>
      <c r="F20" s="68"/>
    </row>
    <row r="21" spans="1:6">
      <c r="A21" s="68"/>
      <c r="B21" s="77">
        <v>0.3</v>
      </c>
      <c r="C21" s="79" t="s">
        <v>130</v>
      </c>
      <c r="D21" s="79" t="s">
        <v>139</v>
      </c>
      <c r="E21" s="83">
        <v>41837</v>
      </c>
      <c r="F21" s="68"/>
    </row>
    <row r="22" spans="1:6">
      <c r="A22" s="68"/>
      <c r="B22" s="77">
        <v>0.3</v>
      </c>
      <c r="C22" s="79" t="s">
        <v>146</v>
      </c>
      <c r="D22" s="79" t="s">
        <v>140</v>
      </c>
      <c r="E22" s="89">
        <v>41837</v>
      </c>
      <c r="F22" s="68"/>
    </row>
    <row r="23" spans="1:6" ht="13.5" thickBot="1">
      <c r="A23" s="68"/>
      <c r="B23" s="84"/>
      <c r="C23" s="85"/>
      <c r="D23" s="86"/>
      <c r="E23" s="87"/>
      <c r="F23" s="68"/>
    </row>
    <row r="24" spans="1:6">
      <c r="A24" s="68"/>
      <c r="B24" s="68"/>
      <c r="C24" s="68"/>
      <c r="D24" s="68"/>
      <c r="E24" s="68"/>
      <c r="F24" s="68"/>
    </row>
    <row r="25" spans="1:6">
      <c r="A25" s="68"/>
      <c r="B25" s="68"/>
      <c r="C25" s="68"/>
      <c r="D25" s="68"/>
      <c r="E25" s="68"/>
      <c r="F25" s="68"/>
    </row>
    <row r="26" spans="1:6" hidden="1"/>
    <row r="27" spans="1:6" hidden="1"/>
    <row r="28" spans="1:6" hidden="1"/>
    <row r="29" spans="1:6" hidden="1"/>
    <row r="30" spans="1:6" ht="12.75" customHeight="1">
      <c r="A30" s="68"/>
      <c r="B30" s="68"/>
      <c r="C30" s="68"/>
      <c r="D30" s="68"/>
      <c r="E30" s="68"/>
      <c r="F30" s="68"/>
    </row>
    <row r="31" spans="1:6" ht="12.75" customHeight="1">
      <c r="A31" s="68"/>
      <c r="B31" s="68"/>
      <c r="C31" s="68"/>
      <c r="D31" s="68"/>
      <c r="E31" s="68"/>
      <c r="F31" s="68"/>
    </row>
    <row r="32" spans="1:6" ht="12.75" customHeight="1">
      <c r="A32" s="68"/>
      <c r="B32" s="68"/>
      <c r="C32" s="68"/>
      <c r="D32" s="68"/>
      <c r="E32" s="68"/>
      <c r="F32" s="68"/>
    </row>
  </sheetData>
  <mergeCells count="5">
    <mergeCell ref="B2:E2"/>
    <mergeCell ref="B3:E3"/>
    <mergeCell ref="B4:E4"/>
    <mergeCell ref="B5:E8"/>
    <mergeCell ref="B10:E10"/>
  </mergeCells>
  <pageMargins left="0.25" right="0.25" top="0.75" bottom="0.75" header="0.3" footer="0.3"/>
  <pageSetup orientation="landscape" r:id="rId1"/>
  <headerFooter>
    <oddFooter>&amp;L&amp;"Arial,Italic"&amp;8DMCEC-TEM-004-012-Performance Test Effort Estimation Template Version 2014-08-18</oddFooter>
  </headerFooter>
  <drawing r:id="rId2"/>
</worksheet>
</file>

<file path=xl/worksheets/sheet2.xml><?xml version="1.0" encoding="utf-8"?>
<worksheet xmlns="http://schemas.openxmlformats.org/spreadsheetml/2006/main" xmlns:r="http://schemas.openxmlformats.org/officeDocument/2006/relationships">
  <sheetPr>
    <tabColor theme="4" tint="-0.499984740745262"/>
  </sheetPr>
  <dimension ref="B1:I36"/>
  <sheetViews>
    <sheetView showGridLines="0" workbookViewId="0">
      <selection activeCell="F14" sqref="F14"/>
    </sheetView>
  </sheetViews>
  <sheetFormatPr defaultRowHeight="12.75"/>
  <cols>
    <col min="1" max="1" width="1.5703125" style="20" customWidth="1"/>
    <col min="2" max="2" width="35.42578125" style="20" bestFit="1" customWidth="1"/>
    <col min="3" max="3" width="7.140625" style="20" bestFit="1" customWidth="1"/>
    <col min="4" max="4" width="7" style="20" customWidth="1"/>
    <col min="5" max="5" width="9" style="20" bestFit="1" customWidth="1"/>
    <col min="6" max="6" width="12.42578125" style="20" bestFit="1" customWidth="1"/>
    <col min="7" max="7" width="8.85546875" style="20" bestFit="1" customWidth="1"/>
    <col min="8" max="8" width="15.5703125" style="20" bestFit="1" customWidth="1"/>
    <col min="9" max="9" width="12.7109375" style="20" bestFit="1" customWidth="1"/>
    <col min="10" max="16384" width="9.140625" style="20"/>
  </cols>
  <sheetData>
    <row r="1" spans="2:4" s="47" customFormat="1">
      <c r="B1" s="45"/>
      <c r="C1" s="46"/>
    </row>
    <row r="2" spans="2:4">
      <c r="B2" s="48" t="s">
        <v>77</v>
      </c>
      <c r="C2" s="19">
        <v>0</v>
      </c>
      <c r="D2" s="47"/>
    </row>
    <row r="3" spans="2:4">
      <c r="B3" s="48" t="s">
        <v>78</v>
      </c>
      <c r="C3" s="19">
        <v>0</v>
      </c>
      <c r="D3" s="47"/>
    </row>
    <row r="4" spans="2:4">
      <c r="B4" s="48" t="s">
        <v>75</v>
      </c>
      <c r="C4" s="19">
        <v>0</v>
      </c>
      <c r="D4" s="47"/>
    </row>
    <row r="5" spans="2:4">
      <c r="B5" s="48" t="s">
        <v>79</v>
      </c>
      <c r="C5" s="19" t="s">
        <v>8</v>
      </c>
      <c r="D5" s="47"/>
    </row>
    <row r="6" spans="2:4">
      <c r="B6" s="48" t="s">
        <v>80</v>
      </c>
      <c r="C6" s="88" t="s">
        <v>8</v>
      </c>
      <c r="D6" s="47"/>
    </row>
    <row r="7" spans="2:4">
      <c r="B7" s="48" t="s">
        <v>66</v>
      </c>
      <c r="C7" s="19" t="s">
        <v>8</v>
      </c>
      <c r="D7" s="47"/>
    </row>
    <row r="8" spans="2:4">
      <c r="B8" s="48" t="s">
        <v>81</v>
      </c>
      <c r="C8" s="19" t="s">
        <v>8</v>
      </c>
      <c r="D8" s="47"/>
    </row>
    <row r="9" spans="2:4">
      <c r="B9" s="48" t="s">
        <v>82</v>
      </c>
      <c r="C9" s="19" t="s">
        <v>76</v>
      </c>
      <c r="D9" s="47"/>
    </row>
    <row r="10" spans="2:4">
      <c r="B10" s="48" t="s">
        <v>85</v>
      </c>
      <c r="C10" s="19" t="s">
        <v>8</v>
      </c>
      <c r="D10" s="47"/>
    </row>
    <row r="11" spans="2:4">
      <c r="B11" s="48" t="s">
        <v>73</v>
      </c>
      <c r="C11" s="19" t="s">
        <v>8</v>
      </c>
      <c r="D11" s="47"/>
    </row>
    <row r="12" spans="2:4">
      <c r="B12" s="49" t="s">
        <v>97</v>
      </c>
      <c r="C12" s="50">
        <f>ROUNDUP('Perf Test Effort Phase wise'!C14/8,0)</f>
        <v>0</v>
      </c>
    </row>
    <row r="14" spans="2:4">
      <c r="B14" s="51" t="s">
        <v>98</v>
      </c>
      <c r="C14" s="51" t="s">
        <v>104</v>
      </c>
    </row>
    <row r="15" spans="2:4">
      <c r="B15" s="52" t="s">
        <v>103</v>
      </c>
      <c r="C15" s="53"/>
    </row>
    <row r="16" spans="2:4">
      <c r="B16" s="52" t="s">
        <v>13</v>
      </c>
      <c r="C16" s="53"/>
    </row>
    <row r="17" spans="2:9">
      <c r="B17" s="52" t="s">
        <v>63</v>
      </c>
      <c r="C17" s="53"/>
    </row>
    <row r="18" spans="2:9">
      <c r="B18" s="52" t="s">
        <v>64</v>
      </c>
      <c r="C18" s="53"/>
    </row>
    <row r="19" spans="2:9">
      <c r="B19" s="44" t="s">
        <v>12</v>
      </c>
      <c r="C19" s="30"/>
    </row>
    <row r="20" spans="2:9">
      <c r="B20" s="54"/>
    </row>
    <row r="21" spans="2:9">
      <c r="B21" s="116" t="s">
        <v>110</v>
      </c>
      <c r="C21" s="117"/>
      <c r="D21" s="117"/>
      <c r="E21" s="117"/>
      <c r="F21" s="117"/>
      <c r="G21" s="117"/>
      <c r="H21" s="117"/>
      <c r="I21" s="117"/>
    </row>
    <row r="22" spans="2:9" ht="27" customHeight="1">
      <c r="B22" s="115"/>
      <c r="C22" s="115"/>
      <c r="D22" s="115"/>
      <c r="E22" s="115"/>
      <c r="F22" s="115"/>
      <c r="G22" s="115"/>
      <c r="H22" s="115"/>
      <c r="I22" s="115"/>
    </row>
    <row r="23" spans="2:9">
      <c r="B23" s="115"/>
      <c r="C23" s="115"/>
      <c r="D23" s="115"/>
      <c r="E23" s="115"/>
      <c r="F23" s="115"/>
      <c r="G23" s="115"/>
      <c r="H23" s="115"/>
      <c r="I23" s="115"/>
    </row>
    <row r="24" spans="2:9" ht="33" customHeight="1">
      <c r="B24" s="115"/>
      <c r="C24" s="115"/>
      <c r="D24" s="115"/>
      <c r="E24" s="115"/>
      <c r="F24" s="115"/>
      <c r="G24" s="115"/>
      <c r="H24" s="115"/>
      <c r="I24" s="115"/>
    </row>
    <row r="25" spans="2:9" ht="27" customHeight="1">
      <c r="B25" s="115"/>
      <c r="C25" s="115"/>
      <c r="D25" s="115"/>
      <c r="E25" s="115"/>
      <c r="F25" s="115"/>
      <c r="G25" s="115"/>
      <c r="H25" s="115"/>
      <c r="I25" s="115"/>
    </row>
    <row r="26" spans="2:9" ht="28.5" customHeight="1">
      <c r="B26" s="115"/>
      <c r="C26" s="115"/>
      <c r="D26" s="115"/>
      <c r="E26" s="115"/>
      <c r="F26" s="115"/>
      <c r="G26" s="115"/>
      <c r="H26" s="115"/>
      <c r="I26" s="115"/>
    </row>
    <row r="27" spans="2:9" ht="6.75" customHeight="1">
      <c r="B27" s="55"/>
    </row>
    <row r="28" spans="2:9">
      <c r="B28" s="55"/>
    </row>
    <row r="29" spans="2:9">
      <c r="B29" s="55"/>
    </row>
    <row r="30" spans="2:9">
      <c r="B30" s="56"/>
    </row>
    <row r="31" spans="2:9">
      <c r="B31" s="56"/>
    </row>
    <row r="32" spans="2:9">
      <c r="B32" s="57"/>
    </row>
    <row r="33" spans="2:2">
      <c r="B33" s="57"/>
    </row>
    <row r="34" spans="2:2">
      <c r="B34" s="57"/>
    </row>
    <row r="35" spans="2:2">
      <c r="B35" s="57"/>
    </row>
    <row r="36" spans="2:2">
      <c r="B36" s="57"/>
    </row>
  </sheetData>
  <mergeCells count="6">
    <mergeCell ref="B26:I26"/>
    <mergeCell ref="B21:I21"/>
    <mergeCell ref="B22:I22"/>
    <mergeCell ref="B23:I23"/>
    <mergeCell ref="B24:I24"/>
    <mergeCell ref="B25:I25"/>
  </mergeCells>
  <phoneticPr fontId="3" type="noConversion"/>
  <dataValidations count="1">
    <dataValidation type="list" allowBlank="1" showInputMessage="1" showErrorMessage="1" sqref="C5:C11">
      <formula1>"Yes, No"</formula1>
    </dataValidation>
  </dataValidations>
  <pageMargins left="0.75" right="0.75" top="1" bottom="1" header="0.5" footer="0.5"/>
  <pageSetup orientation="portrait" horizontalDpi="200" verticalDpi="200" r:id="rId1"/>
  <headerFooter alignWithMargins="0"/>
  <legacyDrawing r:id="rId2"/>
</worksheet>
</file>

<file path=xl/worksheets/sheet3.xml><?xml version="1.0" encoding="utf-8"?>
<worksheet xmlns="http://schemas.openxmlformats.org/spreadsheetml/2006/main" xmlns:r="http://schemas.openxmlformats.org/officeDocument/2006/relationships">
  <sheetPr>
    <tabColor theme="4" tint="-0.499984740745262"/>
  </sheetPr>
  <dimension ref="B1:Q22"/>
  <sheetViews>
    <sheetView showGridLines="0" topLeftCell="A3" workbookViewId="0">
      <selection activeCell="C23" sqref="C23"/>
    </sheetView>
  </sheetViews>
  <sheetFormatPr defaultRowHeight="12"/>
  <cols>
    <col min="1" max="1" width="2.5703125" style="1" customWidth="1"/>
    <col min="2" max="2" width="21.7109375" style="1" bestFit="1" customWidth="1"/>
    <col min="3" max="3" width="14.85546875" style="1" bestFit="1" customWidth="1"/>
    <col min="4" max="4" width="21" style="1" bestFit="1" customWidth="1"/>
    <col min="5" max="5" width="28.5703125" style="1" bestFit="1" customWidth="1"/>
    <col min="6" max="6" width="15.85546875" style="1" bestFit="1" customWidth="1"/>
    <col min="7" max="7" width="13.140625" style="1" bestFit="1" customWidth="1"/>
    <col min="8" max="8" width="2.7109375" style="1" customWidth="1"/>
    <col min="9" max="9" width="32.85546875" style="1" bestFit="1" customWidth="1"/>
    <col min="10" max="10" width="7.5703125" style="1" bestFit="1" customWidth="1"/>
    <col min="11" max="11" width="4.5703125" style="1" bestFit="1" customWidth="1"/>
    <col min="12" max="15" width="4.7109375" style="1" bestFit="1" customWidth="1"/>
    <col min="16" max="16" width="6.85546875" style="1" bestFit="1" customWidth="1"/>
    <col min="17" max="17" width="9.7109375" style="1" bestFit="1" customWidth="1"/>
    <col min="18" max="16384" width="9.140625" style="1"/>
  </cols>
  <sheetData>
    <row r="1" spans="2:17" ht="12.75" thickBot="1"/>
    <row r="2" spans="2:17" ht="24" thickBot="1">
      <c r="B2" s="118" t="s">
        <v>0</v>
      </c>
      <c r="C2" s="119"/>
      <c r="D2" s="119"/>
      <c r="E2" s="120"/>
    </row>
    <row r="3" spans="2:17" ht="24.75" thickBot="1">
      <c r="B3" s="8" t="s">
        <v>1</v>
      </c>
      <c r="C3" s="9" t="s">
        <v>2</v>
      </c>
      <c r="D3" s="9" t="s">
        <v>3</v>
      </c>
      <c r="E3" s="10" t="s">
        <v>4</v>
      </c>
    </row>
    <row r="4" spans="2:17" ht="24">
      <c r="B4" s="5" t="s">
        <v>28</v>
      </c>
      <c r="C4" s="11">
        <v>0</v>
      </c>
      <c r="D4" s="12" t="e">
        <f t="shared" ref="D4:D13" si="0">C4/$C$14</f>
        <v>#DIV/0!</v>
      </c>
      <c r="E4" s="2" t="s">
        <v>56</v>
      </c>
    </row>
    <row r="5" spans="2:17" ht="24">
      <c r="B5" s="6" t="s">
        <v>57</v>
      </c>
      <c r="C5" s="13"/>
      <c r="D5" s="12" t="e">
        <f t="shared" si="0"/>
        <v>#DIV/0!</v>
      </c>
      <c r="E5" s="3" t="s">
        <v>58</v>
      </c>
    </row>
    <row r="6" spans="2:17" ht="24">
      <c r="B6" s="6" t="s">
        <v>59</v>
      </c>
      <c r="C6" s="13"/>
      <c r="D6" s="12" t="e">
        <f t="shared" si="0"/>
        <v>#DIV/0!</v>
      </c>
      <c r="E6" s="3" t="s">
        <v>40</v>
      </c>
    </row>
    <row r="7" spans="2:17">
      <c r="B7" s="6" t="s">
        <v>29</v>
      </c>
      <c r="C7" s="13"/>
      <c r="D7" s="12" t="e">
        <f t="shared" si="0"/>
        <v>#DIV/0!</v>
      </c>
      <c r="E7" s="3" t="s">
        <v>22</v>
      </c>
    </row>
    <row r="8" spans="2:17" ht="24">
      <c r="B8" s="6" t="s">
        <v>60</v>
      </c>
      <c r="C8" s="13"/>
      <c r="D8" s="12" t="e">
        <f t="shared" si="0"/>
        <v>#DIV/0!</v>
      </c>
      <c r="E8" s="3"/>
    </row>
    <row r="9" spans="2:17" ht="24">
      <c r="B9" s="6" t="s">
        <v>61</v>
      </c>
      <c r="C9" s="13"/>
      <c r="D9" s="12" t="e">
        <f t="shared" si="0"/>
        <v>#DIV/0!</v>
      </c>
      <c r="E9" s="3"/>
    </row>
    <row r="10" spans="2:17">
      <c r="B10" s="7" t="s">
        <v>23</v>
      </c>
      <c r="C10" s="14"/>
      <c r="D10" s="12" t="e">
        <f t="shared" si="0"/>
        <v>#DIV/0!</v>
      </c>
      <c r="E10" s="4" t="s">
        <v>45</v>
      </c>
    </row>
    <row r="11" spans="2:17" ht="24">
      <c r="B11" s="7" t="s">
        <v>62</v>
      </c>
      <c r="C11" s="14"/>
      <c r="D11" s="12" t="e">
        <f t="shared" si="0"/>
        <v>#DIV/0!</v>
      </c>
      <c r="E11" s="3"/>
    </row>
    <row r="12" spans="2:17" ht="24">
      <c r="B12" s="7" t="s">
        <v>24</v>
      </c>
      <c r="C12" s="14"/>
      <c r="D12" s="12" t="e">
        <f t="shared" si="0"/>
        <v>#DIV/0!</v>
      </c>
      <c r="E12" s="3" t="s">
        <v>5</v>
      </c>
    </row>
    <row r="13" spans="2:17">
      <c r="B13" s="7" t="s">
        <v>6</v>
      </c>
      <c r="C13" s="14"/>
      <c r="D13" s="12" t="e">
        <f t="shared" si="0"/>
        <v>#DIV/0!</v>
      </c>
      <c r="E13" s="4"/>
    </row>
    <row r="14" spans="2:17" ht="12.75" thickBot="1">
      <c r="B14" s="15" t="s">
        <v>7</v>
      </c>
      <c r="C14" s="16">
        <f>SUM(C4:C13)</f>
        <v>0</v>
      </c>
      <c r="D14" s="17" t="e">
        <f>SUM(D4:D13)</f>
        <v>#DIV/0!</v>
      </c>
      <c r="E14" s="18"/>
    </row>
    <row r="15" spans="2:17" customFormat="1" ht="13.5" thickBot="1"/>
    <row r="16" spans="2:17" ht="15">
      <c r="D16" s="121" t="s">
        <v>108</v>
      </c>
      <c r="E16" s="122"/>
      <c r="F16" s="122"/>
      <c r="G16" s="123"/>
      <c r="I16" s="129" t="s">
        <v>123</v>
      </c>
      <c r="J16" s="58" t="s">
        <v>111</v>
      </c>
      <c r="K16" s="126" t="s">
        <v>13</v>
      </c>
      <c r="L16" s="128"/>
      <c r="M16" s="127"/>
      <c r="N16" s="126" t="s">
        <v>63</v>
      </c>
      <c r="O16" s="127"/>
      <c r="P16" s="59" t="s">
        <v>64</v>
      </c>
      <c r="Q16" s="124" t="s">
        <v>112</v>
      </c>
    </row>
    <row r="17" spans="2:17" ht="15">
      <c r="B17" s="41" t="s">
        <v>65</v>
      </c>
      <c r="C17" s="41" t="s">
        <v>122</v>
      </c>
      <c r="D17" s="41" t="s">
        <v>105</v>
      </c>
      <c r="E17" s="41" t="s">
        <v>106</v>
      </c>
      <c r="F17" s="41" t="s">
        <v>109</v>
      </c>
      <c r="G17" s="41" t="s">
        <v>107</v>
      </c>
      <c r="I17" s="130"/>
      <c r="J17" s="60" t="s">
        <v>113</v>
      </c>
      <c r="K17" s="60" t="s">
        <v>114</v>
      </c>
      <c r="L17" s="60" t="s">
        <v>115</v>
      </c>
      <c r="M17" s="60" t="s">
        <v>116</v>
      </c>
      <c r="N17" s="60" t="s">
        <v>117</v>
      </c>
      <c r="O17" s="60" t="s">
        <v>118</v>
      </c>
      <c r="P17" s="60" t="s">
        <v>119</v>
      </c>
      <c r="Q17" s="125"/>
    </row>
    <row r="18" spans="2:17" ht="15">
      <c r="B18" s="43" t="s">
        <v>103</v>
      </c>
      <c r="C18" s="13">
        <f>ROUNDUP(C4/8,0)</f>
        <v>0</v>
      </c>
      <c r="D18" s="42">
        <v>0.05</v>
      </c>
      <c r="E18" s="42">
        <v>0.4</v>
      </c>
      <c r="F18" s="42">
        <v>0.4</v>
      </c>
      <c r="G18" s="42">
        <v>0.15</v>
      </c>
      <c r="I18" s="61" t="s">
        <v>105</v>
      </c>
      <c r="J18" s="62">
        <f>D18*C18</f>
        <v>0</v>
      </c>
      <c r="K18" s="62">
        <f>D19*C19/3</f>
        <v>0</v>
      </c>
      <c r="L18" s="62">
        <f>K18</f>
        <v>0</v>
      </c>
      <c r="M18" s="62">
        <f>L18</f>
        <v>0</v>
      </c>
      <c r="N18" s="62">
        <f>D20*C20/2</f>
        <v>0</v>
      </c>
      <c r="O18" s="62">
        <f>N18</f>
        <v>0</v>
      </c>
      <c r="P18" s="62">
        <f>D21*C21</f>
        <v>0</v>
      </c>
      <c r="Q18" s="62">
        <f>SUM(J18:P18)</f>
        <v>0</v>
      </c>
    </row>
    <row r="19" spans="2:17" ht="15">
      <c r="B19" s="43" t="s">
        <v>13</v>
      </c>
      <c r="C19" s="13">
        <f>ROUNDUP((C5+C6+C7+C12/2)/8,0)</f>
        <v>0</v>
      </c>
      <c r="D19" s="42">
        <v>0.05</v>
      </c>
      <c r="E19" s="42">
        <v>0.15</v>
      </c>
      <c r="F19" s="42">
        <v>0.2</v>
      </c>
      <c r="G19" s="42">
        <v>0.6</v>
      </c>
      <c r="I19" s="61" t="s">
        <v>106</v>
      </c>
      <c r="J19" s="62">
        <f>E18*C18</f>
        <v>0</v>
      </c>
      <c r="K19" s="62">
        <f>E19*C19/3</f>
        <v>0</v>
      </c>
      <c r="L19" s="62">
        <f t="shared" ref="L19:M21" si="1">K19</f>
        <v>0</v>
      </c>
      <c r="M19" s="62">
        <f t="shared" si="1"/>
        <v>0</v>
      </c>
      <c r="N19" s="62">
        <f>E20*C20/2</f>
        <v>0</v>
      </c>
      <c r="O19" s="62">
        <f t="shared" ref="O19:O21" si="2">N19</f>
        <v>0</v>
      </c>
      <c r="P19" s="62">
        <f>E21*C21</f>
        <v>0</v>
      </c>
      <c r="Q19" s="62">
        <f>SUM(J19:P19)</f>
        <v>0</v>
      </c>
    </row>
    <row r="20" spans="2:17" ht="15">
      <c r="B20" s="43" t="s">
        <v>63</v>
      </c>
      <c r="C20" s="13">
        <f>ROUNDUP((C8+C9+C10+C11+C12/2)/8,0)</f>
        <v>0</v>
      </c>
      <c r="D20" s="42">
        <v>0.05</v>
      </c>
      <c r="E20" s="42">
        <v>0.15</v>
      </c>
      <c r="F20" s="42">
        <v>0.2</v>
      </c>
      <c r="G20" s="42">
        <v>0.6</v>
      </c>
      <c r="I20" s="61" t="s">
        <v>120</v>
      </c>
      <c r="J20" s="62">
        <f>F18*C18</f>
        <v>0</v>
      </c>
      <c r="K20" s="62">
        <f>F19*C19/3</f>
        <v>0</v>
      </c>
      <c r="L20" s="62">
        <f t="shared" si="1"/>
        <v>0</v>
      </c>
      <c r="M20" s="62">
        <f t="shared" si="1"/>
        <v>0</v>
      </c>
      <c r="N20" s="62">
        <f>F20*C20/2</f>
        <v>0</v>
      </c>
      <c r="O20" s="62">
        <f t="shared" si="2"/>
        <v>0</v>
      </c>
      <c r="P20" s="62">
        <f>F21*C21</f>
        <v>0</v>
      </c>
      <c r="Q20" s="62">
        <f>SUM(J20:P20)</f>
        <v>0</v>
      </c>
    </row>
    <row r="21" spans="2:17" ht="15">
      <c r="B21" s="43" t="s">
        <v>64</v>
      </c>
      <c r="C21" s="13">
        <f>ROUNDUP(C13/8,0)</f>
        <v>0</v>
      </c>
      <c r="D21" s="42">
        <v>0.05</v>
      </c>
      <c r="E21" s="42">
        <v>0.4</v>
      </c>
      <c r="F21" s="42">
        <v>0.4</v>
      </c>
      <c r="G21" s="42">
        <v>0.15</v>
      </c>
      <c r="I21" s="61" t="s">
        <v>121</v>
      </c>
      <c r="J21" s="62">
        <f>G18*C18</f>
        <v>0</v>
      </c>
      <c r="K21" s="62">
        <f>G19*C19/3</f>
        <v>0</v>
      </c>
      <c r="L21" s="62">
        <f t="shared" si="1"/>
        <v>0</v>
      </c>
      <c r="M21" s="62">
        <f t="shared" si="1"/>
        <v>0</v>
      </c>
      <c r="N21" s="62">
        <f>G20*C20/2</f>
        <v>0</v>
      </c>
      <c r="O21" s="62">
        <f t="shared" si="2"/>
        <v>0</v>
      </c>
      <c r="P21" s="62">
        <f>G21*C21</f>
        <v>0</v>
      </c>
      <c r="Q21" s="62">
        <f>SUM(J21:P21)</f>
        <v>0</v>
      </c>
    </row>
    <row r="22" spans="2:17" ht="12.75">
      <c r="B22" s="66" t="s">
        <v>12</v>
      </c>
      <c r="C22" s="67">
        <f>SUM(C18:C21)</f>
        <v>0</v>
      </c>
      <c r="I22" s="63"/>
      <c r="J22" s="63"/>
      <c r="K22" s="63"/>
      <c r="L22" s="63"/>
      <c r="M22" s="63"/>
      <c r="N22" s="63"/>
      <c r="O22" s="63"/>
      <c r="P22" s="64"/>
      <c r="Q22" s="65">
        <f>SUM(Q18:Q21)</f>
        <v>0</v>
      </c>
    </row>
  </sheetData>
  <mergeCells count="6">
    <mergeCell ref="B2:E2"/>
    <mergeCell ref="D16:G16"/>
    <mergeCell ref="Q16:Q17"/>
    <mergeCell ref="N16:O16"/>
    <mergeCell ref="K16:M16"/>
    <mergeCell ref="I16:I17"/>
  </mergeCells>
  <phoneticPr fontId="0" type="noConversion"/>
  <pageMargins left="0.75" right="0.75" top="1" bottom="1" header="0.5" footer="0.5"/>
  <pageSetup orientation="portrait" r:id="rId1"/>
  <headerFooter alignWithMargins="0"/>
</worksheet>
</file>

<file path=xl/worksheets/sheet4.xml><?xml version="1.0" encoding="utf-8"?>
<worksheet xmlns="http://schemas.openxmlformats.org/spreadsheetml/2006/main" xmlns:r="http://schemas.openxmlformats.org/officeDocument/2006/relationships">
  <sheetPr>
    <tabColor theme="4" tint="-0.499984740745262"/>
  </sheetPr>
  <dimension ref="B2:K20"/>
  <sheetViews>
    <sheetView showGridLines="0" workbookViewId="0">
      <selection activeCell="F25" sqref="F25"/>
    </sheetView>
  </sheetViews>
  <sheetFormatPr defaultRowHeight="12.75"/>
  <cols>
    <col min="1" max="1" width="3.7109375" style="20" customWidth="1"/>
    <col min="2" max="2" width="29.140625" style="20" customWidth="1"/>
    <col min="3" max="3" width="10.5703125" style="20" customWidth="1"/>
    <col min="4" max="4" width="6.42578125" style="20" bestFit="1" customWidth="1"/>
    <col min="5" max="5" width="2.5703125" style="20" customWidth="1"/>
    <col min="6" max="6" width="14.85546875" style="20" bestFit="1" customWidth="1"/>
    <col min="7" max="7" width="10.28515625" style="20" bestFit="1" customWidth="1"/>
    <col min="8" max="8" width="7" style="20" bestFit="1" customWidth="1"/>
    <col min="9" max="9" width="14.85546875" style="20" bestFit="1" customWidth="1"/>
    <col min="10" max="10" width="9.28515625" style="20" bestFit="1" customWidth="1"/>
    <col min="11" max="11" width="14.7109375" style="20" bestFit="1" customWidth="1"/>
    <col min="12" max="16384" width="9.140625" style="20"/>
  </cols>
  <sheetData>
    <row r="2" spans="2:11" ht="15.75" customHeight="1">
      <c r="B2" s="131" t="s">
        <v>93</v>
      </c>
      <c r="C2" s="132"/>
      <c r="D2" s="19">
        <f>'Perf Test Effort Summary'!C2+'Perf Test Effort Summary'!C3</f>
        <v>0</v>
      </c>
      <c r="F2" s="133" t="s">
        <v>99</v>
      </c>
      <c r="G2" s="133"/>
      <c r="H2" s="133"/>
      <c r="I2" s="133"/>
      <c r="J2" s="133"/>
      <c r="K2" s="133"/>
    </row>
    <row r="3" spans="2:11" ht="12.75" customHeight="1">
      <c r="B3" s="131" t="s">
        <v>102</v>
      </c>
      <c r="C3" s="132"/>
      <c r="D3" s="21" t="s">
        <v>8</v>
      </c>
      <c r="F3" s="22" t="s">
        <v>30</v>
      </c>
      <c r="G3" s="22" t="s">
        <v>13</v>
      </c>
      <c r="H3" s="22" t="s">
        <v>14</v>
      </c>
      <c r="I3" s="22" t="s">
        <v>15</v>
      </c>
      <c r="J3" s="22" t="s">
        <v>52</v>
      </c>
      <c r="K3" s="22" t="s">
        <v>16</v>
      </c>
    </row>
    <row r="4" spans="2:11" ht="25.5">
      <c r="B4" s="22" t="s">
        <v>30</v>
      </c>
      <c r="C4" s="23" t="s">
        <v>9</v>
      </c>
      <c r="D4" s="22" t="s">
        <v>10</v>
      </c>
      <c r="F4" s="24" t="s">
        <v>25</v>
      </c>
      <c r="G4" s="25">
        <f>D5*'Perf Test Est Guidelines'!E4</f>
        <v>0</v>
      </c>
      <c r="H4" s="25">
        <f>G4*'Perf Test Est Guidelines'!$E$8</f>
        <v>0</v>
      </c>
      <c r="I4" s="25">
        <f>G4*'Perf Test Est Guidelines'!$E$12</f>
        <v>0</v>
      </c>
      <c r="J4" s="25">
        <f>IF($D$3="Yes",(G4*('Perf Test Est Guidelines'!$E$10+'Perf Test Est Guidelines'!$E$11)),'Perf Test Effort Calculations'!G4*'Perf Test Est Guidelines'!$E$9)</f>
        <v>0</v>
      </c>
      <c r="K4" s="25">
        <f>SUM(G4:J4)</f>
        <v>0</v>
      </c>
    </row>
    <row r="5" spans="2:11">
      <c r="B5" s="24" t="s">
        <v>25</v>
      </c>
      <c r="C5" s="26">
        <v>0.3</v>
      </c>
      <c r="D5" s="27">
        <f>C5*$D$2</f>
        <v>0</v>
      </c>
      <c r="F5" s="24" t="s">
        <v>26</v>
      </c>
      <c r="G5" s="25">
        <f>D6*'Perf Test Est Guidelines'!F4</f>
        <v>0</v>
      </c>
      <c r="H5" s="25">
        <f>G5*'Perf Test Est Guidelines'!$E$8</f>
        <v>0</v>
      </c>
      <c r="I5" s="25">
        <f>G5*'Perf Test Est Guidelines'!$E$12</f>
        <v>0</v>
      </c>
      <c r="J5" s="25">
        <f>IF($D$3="Yes",(G5*('Perf Test Est Guidelines'!$E$10+'Perf Test Est Guidelines'!$E$11)),'Perf Test Effort Calculations'!G5*'Perf Test Est Guidelines'!$E$9)</f>
        <v>0</v>
      </c>
      <c r="K5" s="25">
        <f>SUM(G5:J5)</f>
        <v>0</v>
      </c>
    </row>
    <row r="6" spans="2:11">
      <c r="B6" s="24" t="s">
        <v>26</v>
      </c>
      <c r="C6" s="26">
        <v>0.5</v>
      </c>
      <c r="D6" s="27">
        <f>C6*$D$2</f>
        <v>0</v>
      </c>
      <c r="F6" s="24" t="s">
        <v>27</v>
      </c>
      <c r="G6" s="25">
        <f>D7*'Perf Test Est Guidelines'!G4</f>
        <v>0</v>
      </c>
      <c r="H6" s="25">
        <f>G6*'Perf Test Est Guidelines'!$E$8</f>
        <v>0</v>
      </c>
      <c r="I6" s="25">
        <f>G6*'Perf Test Est Guidelines'!$E$12</f>
        <v>0</v>
      </c>
      <c r="J6" s="25">
        <f>IF($D$3="Yes",(G6*('Perf Test Est Guidelines'!$E$10+'Perf Test Est Guidelines'!$E$11)),'Perf Test Effort Calculations'!G6*'Perf Test Est Guidelines'!$E$9)</f>
        <v>0</v>
      </c>
      <c r="K6" s="25">
        <f>SUM(G6:J6)</f>
        <v>0</v>
      </c>
    </row>
    <row r="7" spans="2:11">
      <c r="B7" s="24" t="s">
        <v>27</v>
      </c>
      <c r="C7" s="26">
        <v>0.2</v>
      </c>
      <c r="D7" s="27">
        <f>C7*$D$2</f>
        <v>0</v>
      </c>
      <c r="F7" s="24" t="s">
        <v>11</v>
      </c>
      <c r="G7" s="25">
        <f>D8/'Perf Test Est Guidelines'!H4</f>
        <v>0</v>
      </c>
      <c r="H7" s="25">
        <f>G7*'Perf Test Est Guidelines'!$E$8</f>
        <v>0</v>
      </c>
      <c r="I7" s="25">
        <f>G7*'Perf Test Est Guidelines'!$E$12</f>
        <v>0</v>
      </c>
      <c r="J7" s="25">
        <f>IF($D$3="Yes",(G7*('Perf Test Est Guidelines'!$E$10+'Perf Test Est Guidelines'!$E$11)),'Perf Test Effort Calculations'!G7*'Perf Test Est Guidelines'!$E$9)</f>
        <v>0</v>
      </c>
      <c r="K7" s="25">
        <f>SUM(G7:J7)</f>
        <v>0</v>
      </c>
    </row>
    <row r="8" spans="2:11">
      <c r="B8" s="24" t="s">
        <v>11</v>
      </c>
      <c r="C8" s="26">
        <v>0</v>
      </c>
      <c r="D8" s="27">
        <f>C8*$D$2</f>
        <v>0</v>
      </c>
      <c r="F8" s="22" t="s">
        <v>12</v>
      </c>
      <c r="G8" s="28">
        <f>SUM(G4:G7)</f>
        <v>0</v>
      </c>
      <c r="H8" s="28">
        <f>SUM(H4:H7)</f>
        <v>0</v>
      </c>
      <c r="I8" s="28">
        <f>SUM(I4:I7)</f>
        <v>0</v>
      </c>
      <c r="J8" s="28">
        <f>SUM(J4:J7)</f>
        <v>0</v>
      </c>
      <c r="K8" s="28">
        <f>SUM(K4:K7)</f>
        <v>0</v>
      </c>
    </row>
    <row r="9" spans="2:11">
      <c r="B9" s="22" t="s">
        <v>12</v>
      </c>
      <c r="C9" s="29">
        <f>SUM(C5:C8)</f>
        <v>1</v>
      </c>
      <c r="D9" s="30">
        <f>SUM(D5:D8)</f>
        <v>0</v>
      </c>
    </row>
    <row r="11" spans="2:11" ht="15.75">
      <c r="B11" s="138" t="s">
        <v>100</v>
      </c>
      <c r="C11" s="143"/>
      <c r="D11" s="143"/>
      <c r="E11" s="143"/>
      <c r="F11" s="143"/>
      <c r="G11" s="139"/>
      <c r="I11" s="138" t="s">
        <v>101</v>
      </c>
      <c r="J11" s="139"/>
    </row>
    <row r="12" spans="2:11">
      <c r="B12" s="22" t="s">
        <v>46</v>
      </c>
      <c r="C12" s="23" t="s">
        <v>43</v>
      </c>
      <c r="D12" s="23" t="s">
        <v>35</v>
      </c>
      <c r="E12" s="140" t="s">
        <v>47</v>
      </c>
      <c r="F12" s="141"/>
      <c r="G12" s="142"/>
      <c r="I12" s="22" t="s">
        <v>30</v>
      </c>
      <c r="J12" s="22" t="s">
        <v>35</v>
      </c>
    </row>
    <row r="13" spans="2:11">
      <c r="B13" s="24" t="s">
        <v>79</v>
      </c>
      <c r="C13" s="40" t="str">
        <f>'Perf Test Effort Summary'!C5</f>
        <v>Yes</v>
      </c>
      <c r="D13" s="25">
        <f>IF($C$13="Yes",'Perf Test Est Guidelines'!E15*'Perf Test Effort Calculations'!D2,0)</f>
        <v>0</v>
      </c>
      <c r="E13" s="134" t="s">
        <v>94</v>
      </c>
      <c r="F13" s="135"/>
      <c r="G13" s="136"/>
      <c r="I13" s="24" t="s">
        <v>25</v>
      </c>
      <c r="J13" s="25">
        <f>($D$5*'Perf Test Est Guidelines'!E13)*'Perf Test Est Guidelines'!$E$5</f>
        <v>0</v>
      </c>
    </row>
    <row r="14" spans="2:11">
      <c r="B14" s="24" t="s">
        <v>86</v>
      </c>
      <c r="C14" s="40" t="str">
        <f>'Perf Test Effort Summary'!C6</f>
        <v>Yes</v>
      </c>
      <c r="D14" s="25">
        <f>IF($C$14="Yes",'Perf Test Est Guidelines'!E16,0)*4</f>
        <v>32</v>
      </c>
      <c r="E14" s="134" t="s">
        <v>89</v>
      </c>
      <c r="F14" s="135"/>
      <c r="G14" s="136"/>
      <c r="I14" s="24" t="s">
        <v>26</v>
      </c>
      <c r="J14" s="25">
        <f>($D$6*'Perf Test Est Guidelines'!F13)*'Perf Test Est Guidelines'!$F$5</f>
        <v>0</v>
      </c>
    </row>
    <row r="15" spans="2:11">
      <c r="B15" s="24" t="s">
        <v>44</v>
      </c>
      <c r="C15" s="40" t="str">
        <f>'Perf Test Effort Summary'!C7</f>
        <v>Yes</v>
      </c>
      <c r="D15" s="25">
        <f>IF($C$15="Yes",'Perf Test Est Guidelines'!E16,0)*2</f>
        <v>16</v>
      </c>
      <c r="E15" s="134" t="s">
        <v>87</v>
      </c>
      <c r="F15" s="135"/>
      <c r="G15" s="136"/>
      <c r="I15" s="24" t="s">
        <v>27</v>
      </c>
      <c r="J15" s="25">
        <f>($D$7*'Perf Test Est Guidelines'!G13)*'Perf Test Est Guidelines'!$G$5</f>
        <v>0</v>
      </c>
    </row>
    <row r="16" spans="2:11">
      <c r="B16" s="24" t="s">
        <v>83</v>
      </c>
      <c r="C16" s="40" t="str">
        <f>'Perf Test Effort Summary'!C8</f>
        <v>Yes</v>
      </c>
      <c r="D16" s="25">
        <f>IF($C$16="Yes",'Perf Test Est Guidelines'!E17,0)*2</f>
        <v>32</v>
      </c>
      <c r="E16" s="134" t="s">
        <v>88</v>
      </c>
      <c r="F16" s="135"/>
      <c r="G16" s="136"/>
      <c r="I16" s="24" t="s">
        <v>11</v>
      </c>
      <c r="J16" s="25">
        <f>($D$8*'Perf Test Est Guidelines'!H13)*'Perf Test Est Guidelines'!$H$5</f>
        <v>0</v>
      </c>
    </row>
    <row r="17" spans="2:10">
      <c r="B17" s="24" t="s">
        <v>68</v>
      </c>
      <c r="C17" s="40" t="str">
        <f>'Perf Test Effort Summary'!C9</f>
        <v>No</v>
      </c>
      <c r="D17" s="25">
        <f>IF($C$17="Yes",'Perf Test Est Guidelines'!E18*'Perf Test Effort Summary'!C4,0)*2</f>
        <v>0</v>
      </c>
      <c r="E17" s="134" t="s">
        <v>74</v>
      </c>
      <c r="F17" s="135"/>
      <c r="G17" s="136"/>
      <c r="I17" s="22" t="s">
        <v>12</v>
      </c>
      <c r="J17" s="28">
        <f>SUM(J13:J16)</f>
        <v>0</v>
      </c>
    </row>
    <row r="18" spans="2:10" s="32" customFormat="1">
      <c r="B18" s="24" t="s">
        <v>84</v>
      </c>
      <c r="C18" s="40" t="str">
        <f>'Perf Test Effort Summary'!C10</f>
        <v>Yes</v>
      </c>
      <c r="D18" s="25">
        <f>IF($C$18="Yes",'Perf Test Est Guidelines'!E19,0)*2</f>
        <v>16</v>
      </c>
      <c r="E18" s="134" t="s">
        <v>69</v>
      </c>
      <c r="F18" s="135"/>
      <c r="G18" s="136"/>
    </row>
    <row r="19" spans="2:10" s="32" customFormat="1">
      <c r="B19" s="24" t="s">
        <v>72</v>
      </c>
      <c r="C19" s="40" t="str">
        <f>'Perf Test Effort Summary'!C11</f>
        <v>Yes</v>
      </c>
      <c r="D19" s="25">
        <f>IF($C$19="Yes",'Perf Test Est Guidelines'!E20,0)*2</f>
        <v>16</v>
      </c>
      <c r="E19" s="134" t="s">
        <v>69</v>
      </c>
      <c r="F19" s="135"/>
      <c r="G19" s="136"/>
    </row>
    <row r="20" spans="2:10">
      <c r="B20" s="22" t="s">
        <v>12</v>
      </c>
      <c r="C20" s="28"/>
      <c r="D20" s="28">
        <f>SUM(D13:D18)</f>
        <v>96</v>
      </c>
      <c r="E20" s="137"/>
      <c r="F20" s="137"/>
      <c r="G20" s="137"/>
    </row>
  </sheetData>
  <mergeCells count="14">
    <mergeCell ref="E20:G20"/>
    <mergeCell ref="E18:G18"/>
    <mergeCell ref="E19:G19"/>
    <mergeCell ref="I11:J11"/>
    <mergeCell ref="E12:G12"/>
    <mergeCell ref="B11:G11"/>
    <mergeCell ref="B2:C2"/>
    <mergeCell ref="B3:C3"/>
    <mergeCell ref="F2:K2"/>
    <mergeCell ref="E17:G17"/>
    <mergeCell ref="E13:G13"/>
    <mergeCell ref="E14:G14"/>
    <mergeCell ref="E15:G15"/>
    <mergeCell ref="E16:G16"/>
  </mergeCells>
  <phoneticPr fontId="0" type="noConversion"/>
  <dataValidations count="2">
    <dataValidation type="list" showInputMessage="1" showErrorMessage="1" sqref="C13:C19">
      <formula1>"Yes, No"</formula1>
    </dataValidation>
    <dataValidation type="list" allowBlank="1" showInputMessage="1" showErrorMessage="1" sqref="D3">
      <formula1>"Yes, No"</formula1>
    </dataValidation>
  </dataValidations>
  <pageMargins left="0.75" right="0.75" top="1" bottom="1" header="0.5" footer="0.5"/>
  <pageSetup orientation="portrait" r:id="rId1"/>
  <headerFooter alignWithMargins="0"/>
  <legacyDrawing r:id="rId2"/>
</worksheet>
</file>

<file path=xl/worksheets/sheet5.xml><?xml version="1.0" encoding="utf-8"?>
<worksheet xmlns="http://schemas.openxmlformats.org/spreadsheetml/2006/main" xmlns:r="http://schemas.openxmlformats.org/officeDocument/2006/relationships">
  <sheetPr>
    <tabColor theme="4" tint="-0.499984740745262"/>
  </sheetPr>
  <dimension ref="B1:I23"/>
  <sheetViews>
    <sheetView showGridLines="0" workbookViewId="0">
      <selection activeCell="I40" sqref="I40"/>
    </sheetView>
  </sheetViews>
  <sheetFormatPr defaultRowHeight="12.75"/>
  <cols>
    <col min="1" max="1" width="2.28515625" style="20" customWidth="1"/>
    <col min="2" max="2" width="6.28515625" style="20" customWidth="1"/>
    <col min="3" max="3" width="16.42578125" style="20" customWidth="1"/>
    <col min="4" max="4" width="30" style="20" bestFit="1" customWidth="1"/>
    <col min="5" max="8" width="7.7109375" style="20" customWidth="1"/>
    <col min="9" max="9" width="38.140625" style="20" bestFit="1" customWidth="1"/>
    <col min="10" max="16384" width="9.140625" style="20"/>
  </cols>
  <sheetData>
    <row r="1" spans="2:9" ht="9.75" customHeight="1" thickBot="1"/>
    <row r="2" spans="2:9" ht="15.75">
      <c r="B2" s="160" t="s">
        <v>48</v>
      </c>
      <c r="C2" s="161"/>
      <c r="D2" s="161"/>
      <c r="E2" s="161"/>
      <c r="F2" s="161"/>
      <c r="G2" s="161"/>
      <c r="H2" s="162"/>
      <c r="I2" s="163"/>
    </row>
    <row r="3" spans="2:9">
      <c r="B3" s="164" t="s">
        <v>17</v>
      </c>
      <c r="C3" s="165"/>
      <c r="D3" s="165"/>
      <c r="E3" s="22" t="s">
        <v>25</v>
      </c>
      <c r="F3" s="22" t="s">
        <v>26</v>
      </c>
      <c r="G3" s="22" t="s">
        <v>27</v>
      </c>
      <c r="H3" s="38" t="s">
        <v>11</v>
      </c>
      <c r="I3" s="39" t="s">
        <v>18</v>
      </c>
    </row>
    <row r="4" spans="2:9">
      <c r="B4" s="147" t="s">
        <v>31</v>
      </c>
      <c r="C4" s="148"/>
      <c r="D4" s="148"/>
      <c r="E4" s="33">
        <v>16</v>
      </c>
      <c r="F4" s="33">
        <v>12</v>
      </c>
      <c r="G4" s="33">
        <v>8</v>
      </c>
      <c r="H4" s="34">
        <v>12</v>
      </c>
      <c r="I4" s="35" t="s">
        <v>32</v>
      </c>
    </row>
    <row r="5" spans="2:9">
      <c r="B5" s="147" t="s">
        <v>33</v>
      </c>
      <c r="C5" s="148"/>
      <c r="D5" s="148"/>
      <c r="E5" s="33">
        <v>4</v>
      </c>
      <c r="F5" s="33">
        <v>4</v>
      </c>
      <c r="G5" s="33">
        <v>2</v>
      </c>
      <c r="H5" s="34">
        <v>4</v>
      </c>
      <c r="I5" s="35" t="s">
        <v>32</v>
      </c>
    </row>
    <row r="6" spans="2:9">
      <c r="B6" s="147" t="s">
        <v>34</v>
      </c>
      <c r="C6" s="148"/>
      <c r="D6" s="148"/>
      <c r="E6" s="151">
        <v>0.2</v>
      </c>
      <c r="F6" s="152"/>
      <c r="G6" s="152"/>
      <c r="H6" s="153"/>
      <c r="I6" s="35" t="s">
        <v>37</v>
      </c>
    </row>
    <row r="7" spans="2:9">
      <c r="B7" s="147" t="s">
        <v>36</v>
      </c>
      <c r="C7" s="148"/>
      <c r="D7" s="148"/>
      <c r="E7" s="151">
        <v>0.1</v>
      </c>
      <c r="F7" s="152"/>
      <c r="G7" s="152"/>
      <c r="H7" s="153"/>
      <c r="I7" s="35" t="s">
        <v>37</v>
      </c>
    </row>
    <row r="8" spans="2:9">
      <c r="B8" s="147" t="s">
        <v>19</v>
      </c>
      <c r="C8" s="148"/>
      <c r="D8" s="148"/>
      <c r="E8" s="151">
        <v>0.05</v>
      </c>
      <c r="F8" s="152"/>
      <c r="G8" s="152"/>
      <c r="H8" s="153"/>
      <c r="I8" s="35" t="s">
        <v>38</v>
      </c>
    </row>
    <row r="9" spans="2:9" ht="25.5">
      <c r="B9" s="147" t="s">
        <v>49</v>
      </c>
      <c r="C9" s="31" t="s">
        <v>91</v>
      </c>
      <c r="D9" s="31" t="s">
        <v>50</v>
      </c>
      <c r="E9" s="36">
        <v>0.15</v>
      </c>
      <c r="F9" s="36">
        <v>0.15</v>
      </c>
      <c r="G9" s="36">
        <v>0.15</v>
      </c>
      <c r="H9" s="36">
        <v>0.15</v>
      </c>
      <c r="I9" s="35" t="s">
        <v>37</v>
      </c>
    </row>
    <row r="10" spans="2:9" ht="25.5">
      <c r="B10" s="147"/>
      <c r="C10" s="148" t="s">
        <v>92</v>
      </c>
      <c r="D10" s="31" t="s">
        <v>55</v>
      </c>
      <c r="E10" s="36">
        <v>0.2</v>
      </c>
      <c r="F10" s="36">
        <v>0.2</v>
      </c>
      <c r="G10" s="36">
        <v>0.2</v>
      </c>
      <c r="H10" s="36">
        <v>0.2</v>
      </c>
      <c r="I10" s="35" t="s">
        <v>37</v>
      </c>
    </row>
    <row r="11" spans="2:9">
      <c r="B11" s="147"/>
      <c r="C11" s="148"/>
      <c r="D11" s="31" t="s">
        <v>51</v>
      </c>
      <c r="E11" s="36">
        <v>0.25</v>
      </c>
      <c r="F11" s="36">
        <v>0.25</v>
      </c>
      <c r="G11" s="36">
        <v>0.25</v>
      </c>
      <c r="H11" s="36">
        <v>0.25</v>
      </c>
      <c r="I11" s="35" t="s">
        <v>37</v>
      </c>
    </row>
    <row r="12" spans="2:9">
      <c r="B12" s="147" t="s">
        <v>15</v>
      </c>
      <c r="C12" s="148"/>
      <c r="D12" s="148"/>
      <c r="E12" s="151">
        <v>0.05</v>
      </c>
      <c r="F12" s="152"/>
      <c r="G12" s="152"/>
      <c r="H12" s="153"/>
      <c r="I12" s="35" t="s">
        <v>37</v>
      </c>
    </row>
    <row r="13" spans="2:9">
      <c r="B13" s="147" t="s">
        <v>33</v>
      </c>
      <c r="C13" s="148"/>
      <c r="D13" s="148"/>
      <c r="E13" s="36">
        <v>1</v>
      </c>
      <c r="F13" s="36">
        <v>1</v>
      </c>
      <c r="G13" s="36">
        <v>1</v>
      </c>
      <c r="H13" s="36">
        <v>1</v>
      </c>
      <c r="I13" s="35" t="s">
        <v>39</v>
      </c>
    </row>
    <row r="14" spans="2:9">
      <c r="B14" s="147" t="s">
        <v>95</v>
      </c>
      <c r="C14" s="148"/>
      <c r="D14" s="148"/>
      <c r="E14" s="154">
        <v>24</v>
      </c>
      <c r="F14" s="155"/>
      <c r="G14" s="155"/>
      <c r="H14" s="156"/>
      <c r="I14" s="35" t="s">
        <v>53</v>
      </c>
    </row>
    <row r="15" spans="2:9">
      <c r="B15" s="147" t="s">
        <v>79</v>
      </c>
      <c r="C15" s="148"/>
      <c r="D15" s="148"/>
      <c r="E15" s="154">
        <v>4</v>
      </c>
      <c r="F15" s="155"/>
      <c r="G15" s="155"/>
      <c r="H15" s="156"/>
      <c r="I15" s="35" t="s">
        <v>41</v>
      </c>
    </row>
    <row r="16" spans="2:9">
      <c r="B16" s="147" t="s">
        <v>42</v>
      </c>
      <c r="C16" s="148"/>
      <c r="D16" s="148"/>
      <c r="E16" s="157">
        <v>8</v>
      </c>
      <c r="F16" s="158"/>
      <c r="G16" s="158"/>
      <c r="H16" s="159"/>
      <c r="I16" s="35" t="s">
        <v>41</v>
      </c>
    </row>
    <row r="17" spans="2:9">
      <c r="B17" s="147" t="s">
        <v>90</v>
      </c>
      <c r="C17" s="148"/>
      <c r="D17" s="148"/>
      <c r="E17" s="157">
        <v>16</v>
      </c>
      <c r="F17" s="158"/>
      <c r="G17" s="158"/>
      <c r="H17" s="159"/>
      <c r="I17" s="35" t="s">
        <v>41</v>
      </c>
    </row>
    <row r="18" spans="2:9">
      <c r="B18" s="147" t="s">
        <v>67</v>
      </c>
      <c r="C18" s="148"/>
      <c r="D18" s="148"/>
      <c r="E18" s="157">
        <v>8</v>
      </c>
      <c r="F18" s="158"/>
      <c r="G18" s="158"/>
      <c r="H18" s="159"/>
      <c r="I18" s="35" t="s">
        <v>70</v>
      </c>
    </row>
    <row r="19" spans="2:9">
      <c r="B19" s="147" t="s">
        <v>71</v>
      </c>
      <c r="C19" s="148"/>
      <c r="D19" s="148"/>
      <c r="E19" s="157">
        <v>8</v>
      </c>
      <c r="F19" s="158"/>
      <c r="G19" s="158"/>
      <c r="H19" s="159"/>
      <c r="I19" s="35" t="s">
        <v>41</v>
      </c>
    </row>
    <row r="20" spans="2:9">
      <c r="B20" s="147" t="s">
        <v>72</v>
      </c>
      <c r="C20" s="148"/>
      <c r="D20" s="148"/>
      <c r="E20" s="157">
        <v>8</v>
      </c>
      <c r="F20" s="158"/>
      <c r="G20" s="158"/>
      <c r="H20" s="159"/>
      <c r="I20" s="35" t="s">
        <v>41</v>
      </c>
    </row>
    <row r="21" spans="2:9">
      <c r="B21" s="147" t="s">
        <v>23</v>
      </c>
      <c r="C21" s="148"/>
      <c r="D21" s="148"/>
      <c r="E21" s="151">
        <v>0.15</v>
      </c>
      <c r="F21" s="152"/>
      <c r="G21" s="152"/>
      <c r="H21" s="153"/>
      <c r="I21" s="35" t="s">
        <v>20</v>
      </c>
    </row>
    <row r="22" spans="2:9">
      <c r="B22" s="147" t="s">
        <v>54</v>
      </c>
      <c r="C22" s="148"/>
      <c r="D22" s="148"/>
      <c r="E22" s="151">
        <v>0.25</v>
      </c>
      <c r="F22" s="152"/>
      <c r="G22" s="152"/>
      <c r="H22" s="153"/>
      <c r="I22" s="35" t="s">
        <v>20</v>
      </c>
    </row>
    <row r="23" spans="2:9" ht="16.5" customHeight="1" thickBot="1">
      <c r="B23" s="149" t="s">
        <v>96</v>
      </c>
      <c r="C23" s="150"/>
      <c r="D23" s="150"/>
      <c r="E23" s="144">
        <v>0.2</v>
      </c>
      <c r="F23" s="145"/>
      <c r="G23" s="145"/>
      <c r="H23" s="146"/>
      <c r="I23" s="37" t="s">
        <v>21</v>
      </c>
    </row>
  </sheetData>
  <mergeCells count="35">
    <mergeCell ref="E17:H17"/>
    <mergeCell ref="B19:D19"/>
    <mergeCell ref="E18:H18"/>
    <mergeCell ref="E19:H19"/>
    <mergeCell ref="B20:D20"/>
    <mergeCell ref="B2:I2"/>
    <mergeCell ref="E6:H6"/>
    <mergeCell ref="E12:H12"/>
    <mergeCell ref="C10:C11"/>
    <mergeCell ref="E8:H8"/>
    <mergeCell ref="B9:B11"/>
    <mergeCell ref="B6:D6"/>
    <mergeCell ref="B8:D8"/>
    <mergeCell ref="B3:D3"/>
    <mergeCell ref="B4:D4"/>
    <mergeCell ref="B5:D5"/>
    <mergeCell ref="B7:D7"/>
    <mergeCell ref="E7:H7"/>
    <mergeCell ref="B12:D12"/>
    <mergeCell ref="E23:H23"/>
    <mergeCell ref="B13:D13"/>
    <mergeCell ref="B15:D15"/>
    <mergeCell ref="B16:D16"/>
    <mergeCell ref="B22:D22"/>
    <mergeCell ref="B23:D23"/>
    <mergeCell ref="E22:H22"/>
    <mergeCell ref="B14:D14"/>
    <mergeCell ref="E14:H14"/>
    <mergeCell ref="B21:D21"/>
    <mergeCell ref="E20:H20"/>
    <mergeCell ref="B18:D18"/>
    <mergeCell ref="E15:H15"/>
    <mergeCell ref="E21:H21"/>
    <mergeCell ref="E16:H16"/>
    <mergeCell ref="B17:D17"/>
  </mergeCells>
  <phoneticPr fontId="0" type="noConversion"/>
  <pageMargins left="0.75" right="0.75" top="1" bottom="1" header="0.5" footer="0.5"/>
  <pageSetup orientation="portrait" horizontalDpi="300" verticalDpi="300"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E5A3B54C6DB544CB6A6DA76BC578C91" ma:contentTypeVersion="0" ma:contentTypeDescription="Create a new document." ma:contentTypeScope="" ma:versionID="0fc74840c2285e129507d1970361558b">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804F06E-3776-457C-97C8-8D2C8F5446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18228710-D520-455A-86B0-BDCC751620E6}">
  <ds:schemaRefs>
    <ds:schemaRef ds:uri="http://schemas.microsoft.com/sharepoint/v3/contenttype/forms"/>
  </ds:schemaRefs>
</ds:datastoreItem>
</file>

<file path=customXml/itemProps3.xml><?xml version="1.0" encoding="utf-8"?>
<ds:datastoreItem xmlns:ds="http://schemas.openxmlformats.org/officeDocument/2006/customXml" ds:itemID="{D965C99E-0261-4650-9D8E-2A65A198A57A}">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http://schemas.openxmlformats.org/package/2006/metadata/core-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Document Control</vt:lpstr>
      <vt:lpstr>Perf Test Effort Summary</vt:lpstr>
      <vt:lpstr>Perf Test Effort Phase wise</vt:lpstr>
      <vt:lpstr>Perf Test Effort Calculations</vt:lpstr>
      <vt:lpstr>Perf Test Est Guidelines</vt:lpstr>
    </vt:vector>
  </TitlesOfParts>
  <Company>Polaris Software Lab Ltd.,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TMH</dc:creator>
  <cp:lastModifiedBy>TMH</cp:lastModifiedBy>
  <dcterms:created xsi:type="dcterms:W3CDTF">2009-04-14T22:53:33Z</dcterms:created>
  <dcterms:modified xsi:type="dcterms:W3CDTF">2014-11-03T14:37:56Z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0x0101008E5A3B54C6DB544CB6A6DA76BC578C91</vt:lpwstr>
  </property>
</Properties>
</file>